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C:\Users\Anand Yadav\Downloads\Downloads\"/>
    </mc:Choice>
  </mc:AlternateContent>
  <xr:revisionPtr revIDLastSave="0" documentId="13_ncr:1_{6CF16944-A7F0-4685-A5D7-131A10BAD913}" xr6:coauthVersionLast="47" xr6:coauthVersionMax="47" xr10:uidLastSave="{00000000-0000-0000-0000-000000000000}"/>
  <bookViews>
    <workbookView xWindow="-110" yWindow="-110" windowWidth="19420" windowHeight="11020" activeTab="1" xr2:uid="{F981F05D-C80A-4139-99CB-F65E6F23D191}"/>
  </bookViews>
  <sheets>
    <sheet name="General Details" sheetId="10" r:id="rId1"/>
    <sheet name="Ayushman Arogya Mandir" sheetId="1" r:id="rId2"/>
    <sheet name="Sheet1" sheetId="11" state="hidden" r:id="rId3"/>
    <sheet name="HWC-HSC _Standards" sheetId="2" state="hidden" r:id="rId4"/>
    <sheet name="HWC-HSC_ME" sheetId="3" state="hidden" r:id="rId5"/>
  </sheets>
  <definedNames>
    <definedName name="_xlnm._FilterDatabase" localSheetId="1" hidden="1">'Ayushman Arogya Mandir'!$A$13:$I$550</definedName>
    <definedName name="_xlnm._FilterDatabase" localSheetId="3" hidden="1">'HWC-HSC _Standards'!$A$5:$B$23</definedName>
    <definedName name="_xlnm._FilterDatabase" localSheetId="4" hidden="1">'HWC-HSC_ME'!$A$5:$C$213</definedName>
    <definedName name="_xlnm.Print_Area" localSheetId="1">'Ayushman Arogya Mandir'!$B$6:$I$550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83" i="1" l="1"/>
  <c r="J483" i="1"/>
  <c r="F42" i="10"/>
  <c r="Q12" i="1"/>
  <c r="Q11" i="1"/>
  <c r="Q10" i="1"/>
  <c r="V9" i="1"/>
  <c r="W453" i="1"/>
  <c r="W452" i="1"/>
  <c r="J531" i="1"/>
  <c r="J59" i="1"/>
  <c r="J303" i="1"/>
  <c r="F72" i="10" s="1"/>
  <c r="K59" i="1"/>
  <c r="K303" i="1"/>
  <c r="G72" i="10" s="1"/>
  <c r="J65" i="1"/>
  <c r="F43" i="10" s="1"/>
  <c r="J129" i="1"/>
  <c r="F54" i="10" s="1"/>
  <c r="J250" i="1"/>
  <c r="F66" i="10" s="1"/>
  <c r="J181" i="1"/>
  <c r="F58" i="10" s="1"/>
  <c r="J532" i="1"/>
  <c r="J533" i="1"/>
  <c r="K65" i="1"/>
  <c r="G43" i="10" s="1"/>
  <c r="K129" i="1"/>
  <c r="G54" i="10" s="1"/>
  <c r="K250" i="1"/>
  <c r="K181" i="1"/>
  <c r="G58" i="10" s="1"/>
  <c r="K532" i="1"/>
  <c r="K533" i="1"/>
  <c r="J58" i="1"/>
  <c r="J278" i="1"/>
  <c r="F70" i="10" s="1"/>
  <c r="K58" i="1"/>
  <c r="K278" i="1"/>
  <c r="J27" i="1"/>
  <c r="J39" i="1"/>
  <c r="J309" i="1"/>
  <c r="F73" i="10" s="1"/>
  <c r="J520" i="1"/>
  <c r="J542" i="1"/>
  <c r="K309" i="1"/>
  <c r="G73" i="10" s="1"/>
  <c r="K27" i="1"/>
  <c r="K39" i="1"/>
  <c r="K520" i="1"/>
  <c r="K542" i="1"/>
  <c r="J56" i="1"/>
  <c r="J364" i="1"/>
  <c r="J368" i="1"/>
  <c r="K56" i="1"/>
  <c r="K364" i="1"/>
  <c r="K368" i="1"/>
  <c r="J49" i="1"/>
  <c r="J51" i="1"/>
  <c r="J285" i="1"/>
  <c r="J290" i="1"/>
  <c r="K290" i="1"/>
  <c r="K285" i="1"/>
  <c r="K51" i="1"/>
  <c r="K49" i="1"/>
  <c r="J334" i="1"/>
  <c r="F74" i="10" s="1"/>
  <c r="J61" i="1"/>
  <c r="J41" i="1"/>
  <c r="J524" i="1"/>
  <c r="J543" i="1"/>
  <c r="J550" i="1"/>
  <c r="K334" i="1"/>
  <c r="G74" i="10" s="1"/>
  <c r="K61" i="1"/>
  <c r="K41" i="1"/>
  <c r="K524" i="1"/>
  <c r="K531" i="1"/>
  <c r="K543" i="1"/>
  <c r="K550" i="1"/>
  <c r="J20" i="1"/>
  <c r="J374" i="1"/>
  <c r="J377" i="1"/>
  <c r="J530" i="1"/>
  <c r="J538" i="1"/>
  <c r="K20" i="1"/>
  <c r="K374" i="1"/>
  <c r="K377" i="1"/>
  <c r="K530" i="1"/>
  <c r="K538" i="1"/>
  <c r="J16" i="1"/>
  <c r="J413" i="1"/>
  <c r="F79" i="10" s="1"/>
  <c r="J435" i="1"/>
  <c r="F80" i="10" s="1"/>
  <c r="J448" i="1"/>
  <c r="F81" i="10" s="1"/>
  <c r="J523" i="1"/>
  <c r="J529" i="1"/>
  <c r="J537" i="1"/>
  <c r="K16" i="1"/>
  <c r="K435" i="1"/>
  <c r="G80" i="10" s="1"/>
  <c r="K413" i="1"/>
  <c r="G79" i="10" s="1"/>
  <c r="K448" i="1"/>
  <c r="G81" i="10" s="1"/>
  <c r="K523" i="1"/>
  <c r="K529" i="1"/>
  <c r="K537" i="1"/>
  <c r="G574" i="1"/>
  <c r="J528" i="1"/>
  <c r="F96" i="10" s="1"/>
  <c r="K528" i="1"/>
  <c r="G96" i="10" s="1"/>
  <c r="J536" i="1"/>
  <c r="F97" i="10" s="1"/>
  <c r="K536" i="1"/>
  <c r="G97" i="10" s="1"/>
  <c r="J547" i="1"/>
  <c r="F98" i="10" s="1"/>
  <c r="K547" i="1"/>
  <c r="G98" i="10" s="1"/>
  <c r="J519" i="1"/>
  <c r="F95" i="10" s="1"/>
  <c r="K519" i="1"/>
  <c r="G95" i="10" s="1"/>
  <c r="J489" i="1"/>
  <c r="F90" i="10" s="1"/>
  <c r="K489" i="1"/>
  <c r="G90" i="10" s="1"/>
  <c r="J492" i="1"/>
  <c r="F91" i="10" s="1"/>
  <c r="K492" i="1"/>
  <c r="G91" i="10" s="1"/>
  <c r="J506" i="1"/>
  <c r="F92" i="10" s="1"/>
  <c r="K506" i="1"/>
  <c r="G92" i="10" s="1"/>
  <c r="J515" i="1"/>
  <c r="F93" i="10" s="1"/>
  <c r="K515" i="1"/>
  <c r="G93" i="10" s="1"/>
  <c r="J484" i="1"/>
  <c r="F89" i="10" s="1"/>
  <c r="K484" i="1"/>
  <c r="G89" i="10" s="1"/>
  <c r="J456" i="1"/>
  <c r="F84" i="10" s="1"/>
  <c r="K456" i="1"/>
  <c r="G84" i="10" s="1"/>
  <c r="J460" i="1"/>
  <c r="F85" i="10" s="1"/>
  <c r="K460" i="1"/>
  <c r="G85" i="10" s="1"/>
  <c r="J463" i="1"/>
  <c r="F86" i="10" s="1"/>
  <c r="K463" i="1"/>
  <c r="G86" i="10" s="1"/>
  <c r="J469" i="1"/>
  <c r="F87" i="10" s="1"/>
  <c r="K469" i="1"/>
  <c r="G87" i="10" s="1"/>
  <c r="J452" i="1"/>
  <c r="F83" i="10" s="1"/>
  <c r="K452" i="1"/>
  <c r="G83" i="10" s="1"/>
  <c r="J243" i="1"/>
  <c r="F65" i="10" s="1"/>
  <c r="K243" i="1"/>
  <c r="G65" i="10" s="1"/>
  <c r="G66" i="10"/>
  <c r="J255" i="1"/>
  <c r="F67" i="10" s="1"/>
  <c r="K255" i="1"/>
  <c r="G67" i="10" s="1"/>
  <c r="J262" i="1"/>
  <c r="F68" i="10" s="1"/>
  <c r="K262" i="1"/>
  <c r="G68" i="10" s="1"/>
  <c r="J270" i="1"/>
  <c r="F69" i="10" s="1"/>
  <c r="K270" i="1"/>
  <c r="G69" i="10" s="1"/>
  <c r="G70" i="10"/>
  <c r="J284" i="1"/>
  <c r="F71" i="10" s="1"/>
  <c r="K284" i="1"/>
  <c r="G71" i="10" s="1"/>
  <c r="J363" i="1"/>
  <c r="F75" i="10" s="1"/>
  <c r="K363" i="1"/>
  <c r="G75" i="10" s="1"/>
  <c r="J373" i="1"/>
  <c r="F76" i="10" s="1"/>
  <c r="K373" i="1"/>
  <c r="G76" i="10" s="1"/>
  <c r="J401" i="1"/>
  <c r="F77" i="10" s="1"/>
  <c r="K401" i="1"/>
  <c r="G77" i="10" s="1"/>
  <c r="J410" i="1"/>
  <c r="F78" i="10" s="1"/>
  <c r="K410" i="1"/>
  <c r="G78" i="10" s="1"/>
  <c r="J233" i="1"/>
  <c r="F64" i="10" s="1"/>
  <c r="K233" i="1"/>
  <c r="G64" i="10" s="1"/>
  <c r="J191" i="1"/>
  <c r="F59" i="10" s="1"/>
  <c r="K191" i="1"/>
  <c r="G59" i="10" s="1"/>
  <c r="J203" i="1"/>
  <c r="F60" i="10" s="1"/>
  <c r="K203" i="1"/>
  <c r="G60" i="10" s="1"/>
  <c r="J214" i="1"/>
  <c r="F61" i="10" s="1"/>
  <c r="K214" i="1"/>
  <c r="G61" i="10" s="1"/>
  <c r="J228" i="1"/>
  <c r="F62" i="10" s="1"/>
  <c r="K228" i="1"/>
  <c r="G62" i="10" s="1"/>
  <c r="J171" i="1"/>
  <c r="F57" i="10" s="1"/>
  <c r="K171" i="1"/>
  <c r="G57" i="10" s="1"/>
  <c r="J115" i="1"/>
  <c r="F52" i="10" s="1"/>
  <c r="K115" i="1"/>
  <c r="G52" i="10" s="1"/>
  <c r="J122" i="1"/>
  <c r="F53" i="10" s="1"/>
  <c r="K122" i="1"/>
  <c r="G53" i="10" s="1"/>
  <c r="J163" i="1"/>
  <c r="F55" i="10" s="1"/>
  <c r="K163" i="1"/>
  <c r="G55" i="10" s="1"/>
  <c r="J103" i="1"/>
  <c r="F51" i="10" s="1"/>
  <c r="K103" i="1"/>
  <c r="G51" i="10" s="1"/>
  <c r="J80" i="1"/>
  <c r="F46" i="10" s="1"/>
  <c r="K80" i="1"/>
  <c r="G46" i="10" s="1"/>
  <c r="J87" i="1"/>
  <c r="F47" i="10" s="1"/>
  <c r="K87" i="1"/>
  <c r="G47" i="10" s="1"/>
  <c r="J93" i="1"/>
  <c r="F48" i="10" s="1"/>
  <c r="K93" i="1"/>
  <c r="G48" i="10" s="1"/>
  <c r="J98" i="1"/>
  <c r="F49" i="10" s="1"/>
  <c r="K98" i="1"/>
  <c r="G49" i="10" s="1"/>
  <c r="J71" i="1"/>
  <c r="F45" i="10" s="1"/>
  <c r="K71" i="1"/>
  <c r="J15" i="1"/>
  <c r="K15" i="1"/>
  <c r="G42" i="10" s="1"/>
  <c r="B49" i="10"/>
  <c r="B48" i="10"/>
  <c r="B47" i="10"/>
  <c r="B46" i="10"/>
  <c r="B45" i="10"/>
  <c r="B43" i="10"/>
  <c r="B42" i="10"/>
  <c r="G572" i="1"/>
  <c r="G573" i="1"/>
  <c r="J53" i="1"/>
  <c r="J299" i="1"/>
  <c r="K299" i="1"/>
  <c r="K53" i="1"/>
  <c r="J23" i="1"/>
  <c r="J394" i="1"/>
  <c r="K23" i="1"/>
  <c r="K394" i="1"/>
  <c r="J25" i="1"/>
  <c r="K25" i="1"/>
  <c r="G575" i="1"/>
  <c r="G576" i="1"/>
  <c r="G571" i="1"/>
  <c r="J66" i="1"/>
  <c r="K66" i="1"/>
  <c r="J68" i="1"/>
  <c r="K68" i="1"/>
  <c r="J72" i="1"/>
  <c r="K72" i="1"/>
  <c r="J76" i="1"/>
  <c r="K76" i="1"/>
  <c r="J78" i="1"/>
  <c r="K78" i="1"/>
  <c r="J81" i="1"/>
  <c r="K81" i="1"/>
  <c r="J84" i="1"/>
  <c r="K84" i="1"/>
  <c r="J86" i="1"/>
  <c r="K86" i="1"/>
  <c r="J88" i="1"/>
  <c r="K88" i="1"/>
  <c r="J90" i="1"/>
  <c r="K90" i="1"/>
  <c r="J91" i="1"/>
  <c r="K91" i="1"/>
  <c r="J94" i="1"/>
  <c r="K94" i="1"/>
  <c r="J95" i="1"/>
  <c r="K95" i="1"/>
  <c r="J97" i="1"/>
  <c r="K97" i="1"/>
  <c r="J99" i="1"/>
  <c r="K99" i="1"/>
  <c r="J104" i="1"/>
  <c r="K104" i="1"/>
  <c r="J111" i="1"/>
  <c r="K111" i="1"/>
  <c r="J113" i="1"/>
  <c r="K113" i="1"/>
  <c r="J116" i="1"/>
  <c r="K116" i="1"/>
  <c r="J117" i="1"/>
  <c r="K117" i="1"/>
  <c r="J120" i="1"/>
  <c r="K120" i="1"/>
  <c r="J123" i="1"/>
  <c r="K123" i="1"/>
  <c r="J125" i="1"/>
  <c r="K125" i="1"/>
  <c r="J130" i="1"/>
  <c r="K130" i="1"/>
  <c r="J159" i="1"/>
  <c r="K159" i="1"/>
  <c r="J164" i="1"/>
  <c r="K164" i="1"/>
  <c r="J169" i="1"/>
  <c r="K169" i="1"/>
  <c r="J172" i="1"/>
  <c r="K172" i="1"/>
  <c r="J177" i="1"/>
  <c r="K177" i="1"/>
  <c r="J182" i="1"/>
  <c r="K182" i="1"/>
  <c r="J186" i="1"/>
  <c r="K186" i="1"/>
  <c r="J189" i="1"/>
  <c r="K189" i="1"/>
  <c r="J192" i="1"/>
  <c r="K192" i="1"/>
  <c r="J197" i="1"/>
  <c r="K197" i="1"/>
  <c r="J199" i="1"/>
  <c r="K199" i="1"/>
  <c r="J204" i="1"/>
  <c r="K204" i="1"/>
  <c r="J209" i="1"/>
  <c r="K209" i="1"/>
  <c r="J211" i="1"/>
  <c r="K211" i="1"/>
  <c r="J215" i="1"/>
  <c r="K215" i="1"/>
  <c r="J222" i="1"/>
  <c r="K222" i="1"/>
  <c r="J226" i="1"/>
  <c r="K226" i="1"/>
  <c r="J229" i="1"/>
  <c r="K229" i="1"/>
  <c r="J234" i="1"/>
  <c r="K234" i="1"/>
  <c r="J237" i="1"/>
  <c r="K237" i="1"/>
  <c r="J240" i="1"/>
  <c r="K240" i="1"/>
  <c r="J244" i="1"/>
  <c r="K244" i="1"/>
  <c r="J247" i="1"/>
  <c r="K247" i="1"/>
  <c r="J251" i="1"/>
  <c r="K251" i="1"/>
  <c r="J256" i="1"/>
  <c r="K256" i="1"/>
  <c r="J259" i="1"/>
  <c r="K259" i="1"/>
  <c r="J263" i="1"/>
  <c r="K263" i="1"/>
  <c r="J267" i="1"/>
  <c r="K267" i="1"/>
  <c r="J271" i="1"/>
  <c r="K271" i="1"/>
  <c r="J274" i="1"/>
  <c r="K274" i="1"/>
  <c r="J276" i="1"/>
  <c r="K276" i="1"/>
  <c r="J279" i="1"/>
  <c r="K279" i="1"/>
  <c r="J282" i="1"/>
  <c r="K282" i="1"/>
  <c r="J304" i="1"/>
  <c r="K304" i="1"/>
  <c r="J310" i="1"/>
  <c r="K310" i="1"/>
  <c r="J318" i="1"/>
  <c r="K318" i="1"/>
  <c r="J322" i="1"/>
  <c r="K322" i="1"/>
  <c r="J326" i="1"/>
  <c r="K326" i="1"/>
  <c r="J329" i="1"/>
  <c r="K329" i="1"/>
  <c r="J332" i="1"/>
  <c r="K332" i="1"/>
  <c r="J335" i="1"/>
  <c r="K335" i="1"/>
  <c r="J339" i="1"/>
  <c r="K339" i="1"/>
  <c r="J345" i="1"/>
  <c r="K345" i="1"/>
  <c r="J352" i="1"/>
  <c r="K352" i="1"/>
  <c r="J355" i="1"/>
  <c r="K355" i="1"/>
  <c r="J402" i="1"/>
  <c r="K402" i="1"/>
  <c r="J404" i="1"/>
  <c r="K404" i="1"/>
  <c r="J408" i="1"/>
  <c r="K408" i="1"/>
  <c r="J411" i="1"/>
  <c r="K411" i="1"/>
  <c r="J414" i="1"/>
  <c r="K414" i="1"/>
  <c r="J420" i="1"/>
  <c r="K420" i="1"/>
  <c r="J425" i="1"/>
  <c r="K425" i="1"/>
  <c r="J427" i="1"/>
  <c r="K427" i="1"/>
  <c r="J432" i="1"/>
  <c r="K432" i="1"/>
  <c r="J436" i="1"/>
  <c r="K436" i="1"/>
  <c r="J441" i="1"/>
  <c r="K441" i="1"/>
  <c r="J445" i="1"/>
  <c r="K445" i="1"/>
  <c r="J449" i="1"/>
  <c r="K449" i="1"/>
  <c r="J450" i="1"/>
  <c r="K450" i="1"/>
  <c r="J453" i="1"/>
  <c r="K453" i="1"/>
  <c r="J457" i="1"/>
  <c r="K457" i="1"/>
  <c r="J461" i="1"/>
  <c r="K461" i="1"/>
  <c r="J464" i="1"/>
  <c r="K464" i="1"/>
  <c r="J466" i="1"/>
  <c r="K466" i="1"/>
  <c r="J470" i="1"/>
  <c r="K470" i="1"/>
  <c r="J474" i="1"/>
  <c r="K474" i="1"/>
  <c r="J477" i="1"/>
  <c r="K477" i="1"/>
  <c r="J479" i="1"/>
  <c r="K479" i="1"/>
  <c r="J485" i="1"/>
  <c r="K485" i="1"/>
  <c r="J490" i="1"/>
  <c r="K490" i="1"/>
  <c r="J493" i="1"/>
  <c r="K493" i="1"/>
  <c r="J507" i="1"/>
  <c r="K507" i="1"/>
  <c r="J510" i="1"/>
  <c r="K510" i="1"/>
  <c r="J512" i="1"/>
  <c r="K512" i="1"/>
  <c r="J516" i="1"/>
  <c r="K516" i="1"/>
  <c r="L15" i="3"/>
  <c r="O16" i="3"/>
  <c r="P11" i="3"/>
  <c r="O15" i="3"/>
  <c r="N15" i="3"/>
  <c r="N10" i="3"/>
  <c r="N9" i="3"/>
  <c r="N8" i="3"/>
  <c r="H55" i="10" l="1"/>
  <c r="H70" i="10"/>
  <c r="D579" i="1"/>
  <c r="G35" i="10" s="1"/>
  <c r="D578" i="1"/>
  <c r="G34" i="10" s="1"/>
  <c r="D571" i="1"/>
  <c r="D33" i="10" s="1"/>
  <c r="D576" i="1"/>
  <c r="G32" i="10" s="1"/>
  <c r="K14" i="1"/>
  <c r="E557" i="1" s="1"/>
  <c r="H43" i="10"/>
  <c r="H52" i="10"/>
  <c r="H79" i="10"/>
  <c r="D575" i="1"/>
  <c r="G31" i="10" s="1"/>
  <c r="D574" i="1"/>
  <c r="D36" i="10" s="1"/>
  <c r="H42" i="10"/>
  <c r="K70" i="1"/>
  <c r="E558" i="1" s="1"/>
  <c r="H76" i="10"/>
  <c r="H48" i="10"/>
  <c r="H60" i="10"/>
  <c r="H86" i="10"/>
  <c r="H95" i="10"/>
  <c r="D570" i="1"/>
  <c r="D32" i="10" s="1"/>
  <c r="H74" i="10"/>
  <c r="D572" i="1"/>
  <c r="D34" i="10" s="1"/>
  <c r="H73" i="10"/>
  <c r="H66" i="10"/>
  <c r="H93" i="10"/>
  <c r="H49" i="10"/>
  <c r="H51" i="10"/>
  <c r="K518" i="1"/>
  <c r="E564" i="1" s="1"/>
  <c r="J14" i="1"/>
  <c r="D557" i="1" s="1"/>
  <c r="K170" i="1"/>
  <c r="E560" i="1" s="1"/>
  <c r="H57" i="10"/>
  <c r="H59" i="10"/>
  <c r="H64" i="10"/>
  <c r="H72" i="10"/>
  <c r="H65" i="10"/>
  <c r="H85" i="10"/>
  <c r="H92" i="10"/>
  <c r="H98" i="10"/>
  <c r="G45" i="10"/>
  <c r="H45" i="10" s="1"/>
  <c r="H58" i="10"/>
  <c r="D580" i="1"/>
  <c r="G36" i="10" s="1"/>
  <c r="H67" i="10"/>
  <c r="H81" i="10"/>
  <c r="D573" i="1"/>
  <c r="D35" i="10" s="1"/>
  <c r="H75" i="10"/>
  <c r="H46" i="10"/>
  <c r="H54" i="10"/>
  <c r="H62" i="10"/>
  <c r="H80" i="10"/>
  <c r="H68" i="10"/>
  <c r="D577" i="1"/>
  <c r="G33" i="10" s="1"/>
  <c r="H53" i="10"/>
  <c r="H61" i="10"/>
  <c r="H87" i="10"/>
  <c r="H90" i="10"/>
  <c r="H77" i="10"/>
  <c r="H71" i="10"/>
  <c r="H83" i="10"/>
  <c r="H84" i="10"/>
  <c r="H91" i="10"/>
  <c r="H97" i="10"/>
  <c r="H89" i="10"/>
  <c r="H96" i="10"/>
  <c r="H47" i="10"/>
  <c r="H78" i="10"/>
  <c r="H69" i="10"/>
  <c r="J518" i="1"/>
  <c r="J170" i="1"/>
  <c r="J451" i="1"/>
  <c r="K232" i="1"/>
  <c r="E561" i="1" s="1"/>
  <c r="J70" i="1"/>
  <c r="D569" i="1"/>
  <c r="D31" i="10" s="1"/>
  <c r="E563" i="1"/>
  <c r="K102" i="1"/>
  <c r="E559" i="1" s="1"/>
  <c r="J102" i="1"/>
  <c r="K451" i="1"/>
  <c r="E562" i="1" s="1"/>
  <c r="J232" i="1"/>
  <c r="F557" i="1" l="1"/>
  <c r="C25" i="10" s="1"/>
  <c r="E565" i="1"/>
  <c r="D559" i="1"/>
  <c r="F559" i="1" s="1"/>
  <c r="C27" i="10" s="1"/>
  <c r="L102" i="1"/>
  <c r="D560" i="1"/>
  <c r="F560" i="1" s="1"/>
  <c r="D27" i="10" s="1"/>
  <c r="L170" i="1"/>
  <c r="D563" i="1"/>
  <c r="F563" i="1" s="1"/>
  <c r="G27" i="10" s="1"/>
  <c r="L483" i="1"/>
  <c r="D558" i="1"/>
  <c r="L70" i="1"/>
  <c r="D564" i="1"/>
  <c r="F564" i="1" s="1"/>
  <c r="H27" i="10" s="1"/>
  <c r="L518" i="1"/>
  <c r="L232" i="1"/>
  <c r="D561" i="1"/>
  <c r="F561" i="1" s="1"/>
  <c r="G25" i="10" s="1"/>
  <c r="L451" i="1"/>
  <c r="D562" i="1"/>
  <c r="F562" i="1" s="1"/>
  <c r="H25" i="10" s="1"/>
  <c r="F558" i="1" l="1"/>
  <c r="D25" i="10" s="1"/>
  <c r="D565" i="1"/>
  <c r="F565" i="1" s="1"/>
  <c r="E26" i="10" s="1"/>
</calcChain>
</file>

<file path=xl/sharedStrings.xml><?xml version="1.0" encoding="utf-8"?>
<sst xmlns="http://schemas.openxmlformats.org/spreadsheetml/2006/main" count="4164" uniqueCount="2233">
  <si>
    <t>Reference No</t>
  </si>
  <si>
    <t>Area of Concern &amp; Standards</t>
  </si>
  <si>
    <t>Measureable Elements</t>
  </si>
  <si>
    <t>Checkpoint</t>
  </si>
  <si>
    <t>Means of Verification</t>
  </si>
  <si>
    <t>Remarks / Doubts</t>
  </si>
  <si>
    <t>Area of Concern A: Service Provision</t>
  </si>
  <si>
    <t>Standard A1</t>
  </si>
  <si>
    <t>The facility provides Comprehensive Primary Healthcare Services</t>
  </si>
  <si>
    <t>The facility provides emergency medical services, including for trauma and burn</t>
  </si>
  <si>
    <t>The facility provides service for oral health aliments</t>
  </si>
  <si>
    <t>Standard A2</t>
  </si>
  <si>
    <t>Availability of abortion  Services (Upto 7 weeks)</t>
  </si>
  <si>
    <t>Availability of functional ANC clinic  with minimum 4 ANC checkups</t>
  </si>
  <si>
    <t>The facility provides services for promotion, prevention and treatment of communicable diseases as mandated under National Health Program/state scheme</t>
  </si>
  <si>
    <t>Malaria,  Dengue, Chinguniya, Filariasis,  KalaAzar, Japanese Encephalitis</t>
  </si>
  <si>
    <t>Availability of functional services under IDSP</t>
  </si>
  <si>
    <t>The facility provides services for promotion, prevention and treatment of Non-communicable diseases as mandated under National Health Program/state scheme</t>
  </si>
  <si>
    <t>The facility promotes  services for wellness and health through AYUSH including Yoga</t>
  </si>
  <si>
    <t>Area of Concern B: Patients Right</t>
  </si>
  <si>
    <t>The facility provides information to care seeker, attendants &amp; community about available services &amp; their modalities</t>
  </si>
  <si>
    <t xml:space="preserve">The facility displays its  services and entitlements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</si>
  <si>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</si>
  <si>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</si>
  <si>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</si>
  <si>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</si>
  <si>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</si>
  <si>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</si>
  <si>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</si>
  <si>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Information is available in local language and easy to understand</t>
  </si>
  <si>
    <t xml:space="preserve">Patients &amp; visitors are sensitized and educated through appropriate IEC / BCC approaches </t>
  </si>
  <si>
    <t>IEC Material is displayed as per services provided</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</si>
  <si>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</si>
  <si>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</si>
  <si>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</si>
  <si>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</si>
  <si>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Patient is informed about clinical condition and treatment plan</t>
  </si>
  <si>
    <t>Check patients about communication regarding- diagnosis, treatment plan (dosage, period etc), special instructions, referral &amp; follow up</t>
  </si>
  <si>
    <t xml:space="preserve">Consent is taken before procedure for conditions (wherever required) </t>
  </si>
  <si>
    <t>MMA, IUCD insertion etc.</t>
  </si>
  <si>
    <t>Standard B2</t>
  </si>
  <si>
    <t>Facility ensures services are accessible to care seekers and visitors including those required some affirmative action</t>
  </si>
  <si>
    <t>The facility is accessible from community and referal centre</t>
  </si>
  <si>
    <t>HWC is located closer to community</t>
  </si>
  <si>
    <t xml:space="preserve">(1)  Ensure care is provided within  30 minutes, provision  MMU for hard to reach area 
(2) Preferrably within 1-2 Kms of Referral Centre  </t>
  </si>
  <si>
    <t xml:space="preserve">Check outreach sessions are conducted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</si>
  <si>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</si>
  <si>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</si>
  <si>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</si>
  <si>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</si>
  <si>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</si>
  <si>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Access to facility is provided without any physical barrier &amp;  friendly to people with disability.</t>
  </si>
  <si>
    <t xml:space="preserve">Physical barrier free  access for all patient  </t>
  </si>
  <si>
    <t>Availability of Wheel chair/stretcher, ramp with railing ( At least 120 cm width, Gradient not be steeper than 1:12 )</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</si>
  <si>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</si>
  <si>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</si>
  <si>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</si>
  <si>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</si>
  <si>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</si>
  <si>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Standard B3</t>
  </si>
  <si>
    <t>Services are delivered in a manner that are sensitive to gender, religious &amp; cultural needs and there is no discrimination on account of economic or  social reasons</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</si>
  <si>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</si>
  <si>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</si>
  <si>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</si>
  <si>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</si>
  <si>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</si>
  <si>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</si>
  <si>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</si>
  <si>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The facility has defined and established procedure grievance redressal system in place</t>
  </si>
  <si>
    <t>Check staff &amp; community is aware of grievance readdressal system</t>
  </si>
  <si>
    <t>Existing state grievance system/ 104.</t>
  </si>
  <si>
    <t>Availability of  complaint reporting system</t>
  </si>
  <si>
    <t>Complaint Box/ Complaint register/ facility specific IT system. Defined period for resolving the complaints</t>
  </si>
  <si>
    <t xml:space="preserve">Corrective and preventive action taken </t>
  </si>
  <si>
    <t>Mechanism to report the patient on action taken</t>
  </si>
  <si>
    <t>Standard B4</t>
  </si>
  <si>
    <t>The facility maintains privacy, confidentiality &amp; dignity of patient</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</si>
  <si>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</si>
  <si>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</si>
  <si>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</si>
  <si>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</si>
  <si>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</si>
  <si>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Confidentiality of patients’ records and clinical information is maintained</t>
  </si>
  <si>
    <t xml:space="preserve">Patient records are kept in safe custody </t>
  </si>
  <si>
    <t>Family folders, CBAC form, NCD portal information, HIV, RTI/STI etc
Paitent records are kept at safe place beyond access of general patient</t>
  </si>
  <si>
    <t xml:space="preserve">The facility ensures behaviours of its staff is dignified and respectful, while delivering the services </t>
  </si>
  <si>
    <t xml:space="preserve">Behavior of staff is empathetic and courteous to patients and visitors </t>
  </si>
  <si>
    <t>Ask the patient about their experience of care</t>
  </si>
  <si>
    <t>Behaviour of staff is dignifed &amp; respectful</t>
  </si>
  <si>
    <t>Care is free from physical &amp; verbal abuse, women is not left unattended/ignored during care.</t>
  </si>
  <si>
    <t>SC Type B</t>
  </si>
  <si>
    <t>Standard B5</t>
  </si>
  <si>
    <t>The facility ensures services are financially accessible and there is financial protection from cost of treatment for services covered under Health insurance and Govt. schemes</t>
  </si>
  <si>
    <t>The facility provides cashless services as per prevalent government schemes/ norms.</t>
  </si>
  <si>
    <t>HWC provide all services free of cost as per service package</t>
  </si>
  <si>
    <t>The facility provides free of cost screening and investigations services as per requirement</t>
  </si>
  <si>
    <t>All screening services and required diagnostic services are provided free of cost</t>
  </si>
  <si>
    <t xml:space="preserve">The facility provides free of cost essential medicines and refills as per treatment plan </t>
  </si>
  <si>
    <t>Check all drugs in the HWC-EDL are provided free of cost</t>
  </si>
  <si>
    <t>Availability of Free referral /Ambulance services</t>
  </si>
  <si>
    <t>Through 102/108 or any other</t>
  </si>
  <si>
    <t>Area of concern C: Inputs</t>
  </si>
  <si>
    <t>Standard C1</t>
  </si>
  <si>
    <t>The facility has adequate and safe infrastructure for delivery of assured services as per prevalent norms and it provides optimal care and comfort to users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</si>
  <si>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</si>
  <si>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</si>
  <si>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</si>
  <si>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</si>
  <si>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</si>
  <si>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Demarcated space for Laboratory / diagnostics</t>
  </si>
  <si>
    <t>Lab. space is adeqaute for carrying out Lab. activities</t>
  </si>
  <si>
    <t>Adequate space/room for Yoga actvities</t>
  </si>
  <si>
    <t>within  HWC or its premises</t>
  </si>
  <si>
    <t>Demarcated area  for carrying out immunization  activities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</si>
  <si>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</si>
  <si>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</si>
  <si>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</si>
  <si>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</si>
  <si>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</si>
  <si>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</si>
  <si>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Adequate water supply with storage facility</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</si>
  <si>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</si>
  <si>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</si>
  <si>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</si>
  <si>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</si>
  <si>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</si>
  <si>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</si>
  <si>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</si>
  <si>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</si>
  <si>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</si>
  <si>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Non structural components are properly secured</t>
  </si>
  <si>
    <t>Check for fixtures &amp; furniture like Almirah/ Cabinets, hanging objects are properly fastned &amp; secured</t>
  </si>
  <si>
    <t>Standard C2</t>
  </si>
  <si>
    <t>The facility has adequate qualified and trained staff required for providing the assured services as per current case load</t>
  </si>
  <si>
    <t>The facility ensures availablity of Community Health officer</t>
  </si>
  <si>
    <t>Availability of Commmunity Health Officer</t>
  </si>
  <si>
    <t xml:space="preserve">As per eligiblity criteria.
Staff is aware of their role and responsibilities </t>
  </si>
  <si>
    <t>The facility have adequate frontline health workers and support staff as requirement</t>
  </si>
  <si>
    <t>Availability of ANM</t>
  </si>
  <si>
    <t xml:space="preserve">2ANM (1 essential &amp; 1 Desirable)- SC type -A
2 ANM (Essential, one may be staff nurse) - SC type-B
Staff is aware of their role and responsibilities 
</t>
  </si>
  <si>
    <t>Availability of Multipurpose Worker</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</si>
  <si>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</si>
  <si>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</si>
  <si>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</si>
  <si>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The facility has established procedure for duty roster for facility and community staff</t>
  </si>
  <si>
    <t>Check field visit plans are prepared, updated &amp; followed for all cadres</t>
  </si>
  <si>
    <t>All Community Health Workers</t>
  </si>
  <si>
    <t xml:space="preserve">The facility ensures the adherence to dress code as mandated </t>
  </si>
  <si>
    <t xml:space="preserve">All staff adhere to their respective dress code </t>
  </si>
  <si>
    <t xml:space="preserve">(1) Staff adhere to their respective dress code 
(2) Staff on duty is wearing their  ID card </t>
  </si>
  <si>
    <t>Standard C3</t>
  </si>
  <si>
    <t>Facility has a defined and established procedure for effective utilization, evaluation and augmentation of competence and performance of staff</t>
  </si>
  <si>
    <t xml:space="preserve">Competence assessment and performance evaluation  of all staff is done on predefined criteria </t>
  </si>
  <si>
    <t>Check parameters for assessing skills and proficiency of  staff has been defined</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</si>
  <si>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</si>
  <si>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</si>
  <si>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</si>
  <si>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The staff is provided training as per defined core competencies and training plan</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</si>
  <si>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</si>
  <si>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</si>
  <si>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</si>
  <si>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</si>
  <si>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</si>
  <si>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</si>
  <si>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Staff is provided with Quality assurance training</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</si>
  <si>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</si>
  <si>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</si>
  <si>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</si>
  <si>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</si>
  <si>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Standard C4</t>
  </si>
  <si>
    <t>The facility provides drugs and consumables required for assured services</t>
  </si>
  <si>
    <t>The facility have availability of  adequate drugs</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</si>
  <si>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</si>
  <si>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</si>
  <si>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</si>
  <si>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</si>
  <si>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</si>
  <si>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</si>
  <si>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</si>
  <si>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</si>
  <si>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</si>
  <si>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</si>
  <si>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</si>
  <si>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</si>
  <si>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</si>
  <si>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</si>
  <si>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</si>
  <si>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</si>
  <si>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</si>
  <si>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</si>
  <si>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Availability of drugs for Anaemia</t>
  </si>
  <si>
    <t>Ferrous salt 100 mg + Folic acid  500 mcg Tablet
Ferrous salt  20 mg + Folic acid 100 mcg Tablet, Folic acid Tablet 5 mg</t>
  </si>
  <si>
    <t>Availability of drugs for Palliative care</t>
  </si>
  <si>
    <t>Metoclopramide Tablet 10 mg
Metoclopramide Oral liquid 5 mg/5 ml
Metoclopramide Injection 5 mg/ml</t>
  </si>
  <si>
    <t>Availability of Cardiovascular medicines</t>
  </si>
  <si>
    <t>Glyceryltrinitrate Sublingual Tablet 0.5 mg</t>
  </si>
  <si>
    <t>Availablity of drugs for Hypertension</t>
  </si>
  <si>
    <t>Amlodipine Tablet 2.5 mg, Telmisartan Tablet 40 mg</t>
  </si>
  <si>
    <t>Atorvastatin Tablet 10 mg</t>
  </si>
  <si>
    <t>Availability of Dermatological Medicines (Tropical)</t>
  </si>
  <si>
    <t>Clotrimazole Cream 1%, Silver sulphadiazine Cream 1%</t>
  </si>
  <si>
    <t>Availability of Diuretics</t>
  </si>
  <si>
    <t>Hydrochlorothiazide Tablet 12.5 mg
Hydrochlorothiazide Tablet 25 mg</t>
  </si>
  <si>
    <t>Availability of ENT drugs</t>
  </si>
  <si>
    <t>Ciprofloxacin Drops 0.3 %,</t>
  </si>
  <si>
    <t>Availability of Gastroinstinal medicines</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</si>
  <si>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</si>
  <si>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</si>
  <si>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</si>
  <si>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</si>
  <si>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</si>
  <si>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</si>
  <si>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</si>
  <si>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</si>
  <si>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</si>
  <si>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</si>
  <si>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</si>
  <si>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Availability of IV Fluids</t>
  </si>
  <si>
    <t>Ringer lactate Injection, Sodium chloride injection 0.9%, Dextrose 5%</t>
  </si>
  <si>
    <t>Availability of Anti-infective medicine</t>
  </si>
  <si>
    <t>Ciprofloxacin, Gentamycin, Metronidazole, Amoxicillin</t>
  </si>
  <si>
    <t xml:space="preserve">Availability of Vitamins and Minerals </t>
  </si>
  <si>
    <t>Vitamin K 1 (Phytomenadione ) Tablet 10 mg
Vitamin K 1 (Phytomenadione ) Injection 10 mg/ml, Calcium Carbonate Tablet 250 &amp; 500 mg</t>
  </si>
  <si>
    <t>Availability of Antidotes</t>
  </si>
  <si>
    <t>Activated Charcoal, Atropine, Snake Venom antioserum, Lyophilized Polyvalent, Pralidoxime Chloride</t>
  </si>
  <si>
    <t>Availability of injectables</t>
  </si>
  <si>
    <t>Anti rabies vaccine, Inj. Tetanus Toxoid,</t>
  </si>
  <si>
    <t xml:space="preserve">Availability of Emergency Drug Tray / injectables at injection room </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</si>
  <si>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</si>
  <si>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</si>
  <si>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</si>
  <si>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</si>
  <si>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</si>
  <si>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</si>
  <si>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</si>
  <si>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</si>
  <si>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Availability of disposables at Clinics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</si>
  <si>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</si>
  <si>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</si>
  <si>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</si>
  <si>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</si>
  <si>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Standard C5</t>
  </si>
  <si>
    <t>Facility has adequate functional equipment and instruments for assured list of services</t>
  </si>
  <si>
    <t xml:space="preserve">The facility ensures availability of equipment and instruments for examination and monitoring of patients </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</si>
  <si>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</si>
  <si>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</si>
  <si>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</si>
  <si>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</si>
  <si>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</si>
  <si>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</si>
  <si>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The facility have adequate furniture and fixture as per service provision</t>
  </si>
  <si>
    <t>Availability of furniture &amp; fixture at Clinics</t>
  </si>
  <si>
    <t>Table, Doctor chair, Patient Stool, Examination table, Attendant Chair, Foot Step, Screen Seperators with Stand, IV stand, Wall clock</t>
  </si>
  <si>
    <t>Area of Concern D: Support Services</t>
  </si>
  <si>
    <t>Standard D1</t>
  </si>
  <si>
    <t>The facility has established Programme for maintenance and upkeep of the facility</t>
  </si>
  <si>
    <t>The facility has established system for infrastructure maintenance</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</si>
  <si>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</si>
  <si>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</si>
  <si>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Check building &amp; its premises is well maintained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</si>
  <si>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</si>
  <si>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</si>
  <si>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</si>
  <si>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</si>
  <si>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</si>
  <si>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</si>
  <si>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</si>
  <si>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</si>
  <si>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</si>
  <si>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</si>
  <si>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</si>
  <si>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</si>
  <si>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HWC</t>
  </si>
  <si>
    <t>Check tiolets are clean and there is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</si>
  <si>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</si>
  <si>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</si>
  <si>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</si>
  <si>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</si>
  <si>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</si>
  <si>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</si>
  <si>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 xml:space="preserve">Clean and adequate linen is available </t>
  </si>
  <si>
    <t xml:space="preserve">Check Examination bed, table cloth etc are clean. 
There is system in place for washing of linen </t>
  </si>
  <si>
    <t>Standard D2</t>
  </si>
  <si>
    <t>The facility has defined procedures for storage, inventory management and dispensing of drugs</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</si>
  <si>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</si>
  <si>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</si>
  <si>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</si>
  <si>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</si>
  <si>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</si>
  <si>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Check there is established system to timely indent the drugs as per services package</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</si>
  <si>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</si>
  <si>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</si>
  <si>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</si>
  <si>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</si>
  <si>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</si>
  <si>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</si>
  <si>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</si>
  <si>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</si>
  <si>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</si>
  <si>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</si>
  <si>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</si>
  <si>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No expired drug is found in HWC</t>
  </si>
  <si>
    <t>The facility ensure management of expiry and near expired drugs</t>
  </si>
  <si>
    <t>There is system in place to maintain expiry &amp; near expiry of drugs</t>
  </si>
  <si>
    <t>Check all near expiry drugs are shifted back to PHC/ referal centre/ facility where it is urgently required based on inventory turnover (that is-  Fast, slow or non moving drugs)</t>
  </si>
  <si>
    <t xml:space="preserve">There is an established process for discard the  expired drugs </t>
  </si>
  <si>
    <t>(1) Staff is aware about how to discard expired drugs
(2) Check there is demarcated space/ shelf to keep expired drugs. Away from main dispensing area</t>
  </si>
  <si>
    <t>Standard D3</t>
  </si>
  <si>
    <t>The facility has defined and established procedure for clinical records and data management with progressive use of digital technology</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</si>
  <si>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</si>
  <si>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</si>
  <si>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</si>
  <si>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</si>
  <si>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</si>
  <si>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</si>
  <si>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</si>
  <si>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</si>
  <si>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</si>
  <si>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</si>
  <si>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</si>
  <si>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</si>
  <si>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</si>
  <si>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</si>
  <si>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</si>
  <si>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</si>
  <si>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</si>
  <si>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</si>
  <si>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Check patient and their kin's have access to clinical records</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</si>
  <si>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</si>
  <si>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</si>
  <si>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</si>
  <si>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</si>
  <si>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</si>
  <si>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</si>
  <si>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</si>
  <si>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Work plan generation- daily, weekly &amp; missed task, reminders to team for  scheduling appointments ,follow up of home visits and outreach activities, Special days etc</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</si>
  <si>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</si>
  <si>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</si>
  <si>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</si>
  <si>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</si>
  <si>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Standard D4</t>
  </si>
  <si>
    <t xml:space="preserve">The facility has defined and established procedures for hospital transparency and accountability. </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</si>
  <si>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</si>
  <si>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</si>
  <si>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</si>
  <si>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</si>
  <si>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</si>
  <si>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</si>
  <si>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</si>
  <si>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</si>
  <si>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</si>
  <si>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</si>
  <si>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</si>
  <si>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</si>
  <si>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</si>
  <si>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</si>
  <si>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</si>
  <si>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</si>
  <si>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</si>
  <si>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</si>
  <si>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</si>
  <si>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</si>
  <si>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</si>
  <si>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</si>
  <si>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</si>
  <si>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</si>
  <si>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</si>
  <si>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</si>
  <si>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</si>
  <si>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</si>
  <si>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</si>
  <si>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</si>
  <si>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</si>
  <si>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</si>
  <si>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</si>
  <si>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</si>
  <si>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</si>
  <si>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</si>
  <si>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</si>
  <si>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</si>
  <si>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</si>
  <si>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</si>
  <si>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Standards D5</t>
  </si>
  <si>
    <t>The facility is compliant with statutory and regulatory requirement</t>
  </si>
  <si>
    <t>The facility ensures its processes are in compliance with statutory and legal requirement</t>
  </si>
  <si>
    <t>Authorization for Bio Medical waste Management</t>
  </si>
  <si>
    <t>Prior approval from Pollution control board (if HWC is using deep burial pit)</t>
  </si>
  <si>
    <t>No Smoking sign is displayed at the prominent</t>
  </si>
  <si>
    <t>Staff is aware of requirements of medico legal cases</t>
  </si>
  <si>
    <t xml:space="preserve">Any positive report of notifiable disease is intimated to designated authorities </t>
  </si>
  <si>
    <t>Updated copies of relevant laws, regulations and Govt orders are available</t>
  </si>
  <si>
    <t>Availability of copy of Bio medical waste management and handling rule 2016 with ammendments 2018/19</t>
  </si>
  <si>
    <t>Code of Medical ethics 2002</t>
  </si>
  <si>
    <t>Medical Termination of Pregnancy 1971</t>
  </si>
  <si>
    <t>Area of Concern E: Clinical Services</t>
  </si>
  <si>
    <t>Standard E1</t>
  </si>
  <si>
    <t>The facility has defined procedures for registration, consultation, admission, clinical assessment and reassessment of the patients</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</si>
  <si>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</si>
  <si>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</si>
  <si>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</si>
  <si>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 xml:space="preserve">Unique identification number is given to each patient </t>
  </si>
  <si>
    <t>Check Unique health ID is given to all individuals and families . 
Check awarness about availing services  through UHI for  PMJAY &amp; others.</t>
  </si>
  <si>
    <t xml:space="preserve"> </t>
  </si>
  <si>
    <t>Patient demographic details are recorded in OPD register/portal</t>
  </si>
  <si>
    <t>Check patient demographic detials like Name, age, Sex and Address etc</t>
  </si>
  <si>
    <t xml:space="preserve">The facility has established procedure for screening &amp; OPD consultation  </t>
  </si>
  <si>
    <t xml:space="preserve">All the visiting &amp; enpanelled individuals/ patient are screened </t>
  </si>
  <si>
    <t xml:space="preserve"> Through fix day/routine OPD consultation</t>
  </si>
  <si>
    <t>The faciltiy has established procedure for OPD Consultation</t>
  </si>
  <si>
    <t>Chief Complaint, Patient History, Physical examination, requisite diagnostics, provisional diagnosis, primary management &amp; referral (if required)</t>
  </si>
  <si>
    <t>Facility  has system to undertaken openion /consultation from higher centre</t>
  </si>
  <si>
    <t xml:space="preserve"> Through tele health/ tele consultation with MO PHC /identified hubs/ clinical decision making -IT tool
</t>
  </si>
  <si>
    <t>The facility has established procedure for follow up/ re-assessment of patients</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</si>
  <si>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</si>
  <si>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</si>
  <si>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</si>
  <si>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Facilities provide follow up/re assement for cases under non communicable diseases </t>
  </si>
  <si>
    <t xml:space="preserve">Facilities provide follow up/re assement for other clinical conditions </t>
  </si>
  <si>
    <t xml:space="preserve">Eye, ENT, oral, elderly &amp; pallative, mental health etc.
Give full compliance if any services is not given as per service mandate
</t>
  </si>
  <si>
    <t>Standard E2</t>
  </si>
  <si>
    <t>The facility has defined and established procedures for continuity of care through two way referral</t>
  </si>
  <si>
    <t xml:space="preserve">The facility has established procedure for continuity of care  </t>
  </si>
  <si>
    <t>Facility ensures continuity of care at community/household level</t>
  </si>
  <si>
    <t>CHW ensures home visit, counselling/ supportive activities for risk factor modification, reminder for follow up at HWC &amp; collection of drugs. Linkage with MMU/RBSK mobile unit</t>
  </si>
  <si>
    <t>Continuity of care is ensured at Health &amp; wellness centre</t>
  </si>
  <si>
    <t>Dispensation of medicines, repeat diagnostic as required, identification of complaication , faciltiating referrals, organizing tel consultations, maintanence of records</t>
  </si>
  <si>
    <t>Continuity of care is ensured at referral Centre/higher centre</t>
  </si>
  <si>
    <t xml:space="preserve">Examination, development/modifcation of treatment plan, instruction for patient, note to CHO by MO/Specialist.
</t>
  </si>
  <si>
    <t>The facility has established procedure for undertaking  referred in &amp; referred out of the cases</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</si>
  <si>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</si>
  <si>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</si>
  <si>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</si>
  <si>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</si>
  <si>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Facility has referral procedure in place to ensure continuity of  care</t>
  </si>
  <si>
    <t>(1) Referal slip, referal in or out register/portal, Advance communication , prior appointment with specialist, referal vehical (if required) &amp; follow up.
(2) IT system to track upward &amp; downward referrals to ensure the  continiuty of care</t>
  </si>
  <si>
    <t>Standard E3</t>
  </si>
  <si>
    <t>The facility has defined procedures for safe drug administration.</t>
  </si>
  <si>
    <t>Facility follows protocols for safe drug adminstration</t>
  </si>
  <si>
    <t>Medication orders are written legibly and updated</t>
  </si>
  <si>
    <t xml:space="preserve">Every medical advice  is accompanied with date, time and signature. Check orders/ instructions are comprehendible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</si>
  <si>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</si>
  <si>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</si>
  <si>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Patients are counselled for self drug administration</t>
  </si>
  <si>
    <t>Medication calendars /schedules, specify the time to take medications, medicine related information sheets, specific packaging’s such as pill boxes/ envelope,  indicating the time/ frquency  of dose.  
Check patient is aware of 5 moments of medication safety</t>
  </si>
  <si>
    <t>There is process for identifying and cautious adminstration of high alert drugs</t>
  </si>
  <si>
    <t>Check high alerts drugs are identified &amp; its maximum dose are defined</t>
  </si>
  <si>
    <t xml:space="preserve">High alert drugs such as Nonsteroidal anti-inflammatory, anti convulsent/antiepileptics, Hypertensive, oral hypoglycemic etc. </t>
  </si>
  <si>
    <t xml:space="preserve">Check staff is aware of right dose of high alert drugs </t>
  </si>
  <si>
    <t xml:space="preserve">Value of maximum dose as per age, weight and diagnosis is available with CHO. </t>
  </si>
  <si>
    <t>Check staff follows 6 Rs of drug administration</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</si>
  <si>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</si>
  <si>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</si>
  <si>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</si>
  <si>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Standard E4</t>
  </si>
  <si>
    <t>The facility follows standard treatment guidelines and ensures rational use of drugs</t>
  </si>
  <si>
    <t>There is procedure of rational use of drugs</t>
  </si>
  <si>
    <t xml:space="preserve">Check staff is aware of rational use of drugs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</si>
  <si>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</si>
  <si>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</si>
  <si>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</si>
  <si>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 xml:space="preserve">Check drugs are prescribed with generic name </t>
  </si>
  <si>
    <t>Check OPD ticket if drugs are prescribed under generic name only</t>
  </si>
  <si>
    <t>Facility has system in place to peridocially monitor the treatment provided by CHO</t>
  </si>
  <si>
    <t>Treatment provided by CHO is monitored regularly</t>
  </si>
  <si>
    <t>Well defined and standardized format, Valid sample size, frequency defined</t>
  </si>
  <si>
    <t>Check monitoring is done by qualified personnel</t>
  </si>
  <si>
    <t>Preferably MO of  referal site</t>
  </si>
  <si>
    <t xml:space="preserve">Action taken on non complainces </t>
  </si>
  <si>
    <t xml:space="preserve">Non compliances are enumerated , Action plan prepared &amp; Actions are taken </t>
  </si>
  <si>
    <t>Standard E5</t>
  </si>
  <si>
    <t>The facility has defined and established procedures for nursing care.</t>
  </si>
  <si>
    <t>There is established procedure for identification &amp; periodic monitoring of the patients</t>
  </si>
  <si>
    <t xml:space="preserve">There is process for ensuring the identification of patient before any  procedure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</si>
  <si>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</si>
  <si>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</si>
  <si>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</si>
  <si>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</si>
  <si>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</si>
  <si>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</si>
  <si>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</si>
  <si>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</si>
  <si>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Day to day progress of patient is recorded where ever required/ critical/ chronic cases</t>
  </si>
  <si>
    <t xml:space="preserve">Progress is monitored &amp; documented as per schedule prescribed </t>
  </si>
  <si>
    <t>Adequate forms, formats and records are available as per services mandate</t>
  </si>
  <si>
    <t xml:space="preserve">Standard forms &amp; formats are available </t>
  </si>
  <si>
    <t xml:space="preserve">HWC, home based care/ home visits, patient self managements 
OPD slip, family folders, referral slips , Disease specific forms &amp; formats (any hard /softcopy)
</t>
  </si>
  <si>
    <t xml:space="preserve">Updated Registers &amp; records are available </t>
  </si>
  <si>
    <t>Registers &amp; records are maitained as per guidelines/range of services provided by H&amp; WC</t>
  </si>
  <si>
    <t>All the register/records are identified and numbered</t>
  </si>
  <si>
    <t>Facility ensures safe keeping &amp; retrieval of patients records</t>
  </si>
  <si>
    <t>Standard E6</t>
  </si>
  <si>
    <t>The facility has defined and established procedures of diagnostic services.</t>
  </si>
  <si>
    <t>The facility has established procedure for laboratory diagnosis as per  guidelines</t>
  </si>
  <si>
    <t>Point of care diagnostics services are available as per mandate</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</si>
  <si>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</si>
  <si>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</si>
  <si>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</si>
  <si>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</si>
  <si>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</si>
  <si>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Check there is no irrational prescription of Diagnostic test</t>
  </si>
  <si>
    <t>Check OPD ticket for any irrational prescription of Lab test/USG/ X ray etc</t>
  </si>
  <si>
    <t>Standard E7</t>
  </si>
  <si>
    <t xml:space="preserve">The facility has defined and established procedures for Emergency </t>
  </si>
  <si>
    <t>Emergency protocols are defined and implemented</t>
  </si>
  <si>
    <t xml:space="preserve">Emergency protocols for first aid and stablization are available </t>
  </si>
  <si>
    <t>Protocols for snake bite, poisoning, drowning, trauma, burn, fits, cardiac or respiratory arrest , Haemorrhoids, rectal
prolapse, hernia, hydrocele, appendicitis etc.</t>
  </si>
  <si>
    <t>Staff is aware of  procedure for CPR</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</si>
  <si>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</si>
  <si>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</si>
  <si>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</si>
  <si>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</si>
  <si>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</si>
  <si>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</si>
  <si>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</si>
  <si>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Staff is aware of triage protocols in case of  referral required</t>
  </si>
  <si>
    <t>Standard E8</t>
  </si>
  <si>
    <t>The facility has defined &amp; established procedures for management of ophthalmic, ENT, Oral &amp; Mental health aliments as per operational/ clinical guidelines</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</si>
  <si>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</si>
  <si>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</si>
  <si>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</si>
  <si>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t>Staff is aware of identification &amp; primary management common ophthalmic conditions including emergencies</t>
  </si>
  <si>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</si>
  <si>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Staff is aware of  methods for measuring the refractive errors</t>
  </si>
  <si>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</si>
  <si>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</si>
  <si>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</si>
  <si>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</si>
  <si>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</si>
  <si>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</si>
  <si>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</si>
  <si>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</si>
  <si>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</si>
  <si>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</si>
  <si>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</si>
  <si>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for using otoscopy for ear discharge, Hearing  test: whisper/ App based audiometery. </t>
  </si>
  <si>
    <t>Identification &amp; management of nose problem</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</si>
  <si>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</si>
  <si>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t>Staff is trained &amp; using diagnostic tools for identification of Nose aliments</t>
  </si>
  <si>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</si>
  <si>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</si>
  <si>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</si>
  <si>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</si>
  <si>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</si>
  <si>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</si>
  <si>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</si>
  <si>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</si>
  <si>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</si>
  <si>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t>Staff is aware about Oral health conditions, primary management &amp; referral</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</si>
  <si>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</si>
  <si>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</si>
  <si>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</si>
  <si>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</si>
  <si>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</si>
  <si>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</si>
  <si>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</si>
  <si>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</si>
  <si>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</si>
  <si>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</si>
  <si>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</si>
  <si>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</si>
  <si>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</si>
  <si>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</si>
  <si>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Check staff is trained for emergency management of  Epilepsy</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</si>
  <si>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</si>
  <si>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</si>
  <si>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</si>
  <si>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Standard E9</t>
  </si>
  <si>
    <t>The facility has defined &amp; established procedures for management of communicable diseases as per operational/ clinical guidelines</t>
  </si>
  <si>
    <t>The facility provides services under National vector Borne disease control programme as per guidelines as per guidelines</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</si>
  <si>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</si>
  <si>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</si>
  <si>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Case detection is done for Malaria</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</si>
  <si>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</si>
  <si>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Staff is aware of Malaria treatment protocols </t>
  </si>
  <si>
    <t xml:space="preserve">(1) Treatment should be started within 24 hrs of detaction.
(2) P. Vivax - Chloroquine/ 3days and Primaquine/14 days. (Contraindicated in pregnant female or infant or G6PD deficiency/ P- falciparum- ACT 
(3) Algorithm for treatment &amp; diagnosis is available </t>
  </si>
  <si>
    <t xml:space="preserve">Staff is aware of Malaria referral protocols </t>
  </si>
  <si>
    <t>Persistance of fever even after 48 hrs of treatment, continous vomotiong, headache, dehydration, change in sensorium, convulsions, bleeding &amp; clotting disorders, severe anaemia, Jaundice &amp; hypothermia</t>
  </si>
  <si>
    <t xml:space="preserve">Staff is aware of diagnostic &amp; management of dengue as per protocols </t>
  </si>
  <si>
    <t>Diagnostic- RDK and In Dengue Bed rest, cold sponging,&amp; symptomatic treatment</t>
  </si>
  <si>
    <t>NVBDCP register &amp; records are maintained</t>
  </si>
  <si>
    <t>Check register is maintained &amp; updated, reporting in form M 1 (ASHA/SC), M2 (if using slides), M4- fortnight complied report of maleria surveillance  submitted by SC</t>
  </si>
  <si>
    <t>Facilties have adequate stock of commodities &amp; drugs</t>
  </si>
  <si>
    <t>RDT kits , clean slides, needles, swabs, ACT, CQ, PQ etc.  Check how kits have been stored &amp; near expiry drugs are not available</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</si>
  <si>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</si>
  <si>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</si>
  <si>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</si>
  <si>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</si>
  <si>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 xml:space="preserve">The facility provides services under Revised National TB Control Program </t>
  </si>
  <si>
    <t xml:space="preserve">Identification of presumptive case  &amp; their  referral </t>
  </si>
  <si>
    <t>Refer all presumptive cases to designated Microscopy centre.  Sputum collection and transport of sputum of samples  is supported in hard/difficult areas.</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</si>
  <si>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</si>
  <si>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</si>
  <si>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 xml:space="preserve">Staff is aware of follow up protocol after treatment completion </t>
  </si>
  <si>
    <t>6,12, 18 , 24 month follow up after treatment completion</t>
  </si>
  <si>
    <t>RNTBCP register &amp; records are maintained</t>
  </si>
  <si>
    <t>Referal slip, Patients treatement card (if CHW is treatment supported), TB notifiction register</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</si>
  <si>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</si>
  <si>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</si>
  <si>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</si>
  <si>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</si>
  <si>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</si>
  <si>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</si>
  <si>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Maintain &amp; update case card (ULF01), Update the treatment registered when visiting the PHC</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</si>
  <si>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</si>
  <si>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</si>
  <si>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The facility provides services under National AIDS Control  Program as per guidelines</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</si>
  <si>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</si>
  <si>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</si>
  <si>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</si>
  <si>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Linkage with Microscopy centre for HIV -TB, for PPTCT services </t>
  </si>
  <si>
    <t>Staff is aware of promotional &amp;supportive  activities done under NACP</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</si>
  <si>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</si>
  <si>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The facility provides services under Integrate Disease surveillance as per guidelines</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</si>
  <si>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</si>
  <si>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</si>
  <si>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Check process to collect information in form S </t>
  </si>
  <si>
    <t xml:space="preserve">(1) Information is collected from House to House visit (for above described syndrom) &amp;  from SC- OPD 
(2) Collation of data  in Register for Syndromic Surveillance </t>
  </si>
  <si>
    <t>Check  Analysis &amp; reporting of information for syndromic surveillance is done</t>
  </si>
  <si>
    <t xml:space="preserve"> (1) Preliminary analaysis &amp; reporting of collected data to MO- PHC on every Monday
(2) Check any action has been undertaken using IDSP data 
</t>
  </si>
  <si>
    <t>National Viral Hepatitis Control Programme</t>
  </si>
  <si>
    <t xml:space="preserve">Availability of diagnostic &amp; treatment services </t>
  </si>
  <si>
    <t>RDT for Hep B &amp; Hep C &amp; referral for confirmation &amp; further management</t>
  </si>
  <si>
    <t>Staff is aware of preventive measures for NVHCP</t>
  </si>
  <si>
    <t>Awarness generation &amp; behaviour change communication, immunization for Hep B (Birth dose, high risk group &amp; healthcare worker) ,  injection safety  &amp; safe drinking water &amp; sanitation.</t>
  </si>
  <si>
    <t>Standard E10</t>
  </si>
  <si>
    <t>The facility has defined &amp; established procedures for management of non-communicable diseases as per operational/ clinical guidelines</t>
  </si>
  <si>
    <t>The facility provides services for hypertension as per guidelines</t>
  </si>
  <si>
    <t>Staff is aware of process of population identification and referral for hypertension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</si>
  <si>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</si>
  <si>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CHO is  aware of sign &amp; symptoms  of Hypertension  </t>
  </si>
  <si>
    <t>Systolic/ Diastolic BP of over 140 /Over 90 mm of Hg.  
Severe Headache, fatigue, nausea, sweating, feeling faint &amp; confusion, vision problem, chest pain, shortness of breath.</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</si>
  <si>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</si>
  <si>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</si>
  <si>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Staff is aware of promotional &amp;supportive  activities for Hypertension</t>
  </si>
  <si>
    <t>Awarness generation - (a)Risk factors: overweight &amp; obesiety, Physical  inactivity &amp; stress  (b) Healthy life style: diet, exercise, aviodance tobacco &amp; alcohol, (c ) Counselling for Life style modification  (d) importance of regular follow &amp; compliance to medication</t>
  </si>
  <si>
    <t>The facility provides services for Diabetes as per guidelines</t>
  </si>
  <si>
    <t>Staff is aware of process of population identification and referral for diabetes</t>
  </si>
  <si>
    <t>CHO is  aware of sign &amp; symptoms  of diabetes</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</si>
  <si>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</si>
  <si>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</si>
  <si>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</si>
  <si>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Staff is aware of promotional &amp; supportive  activities for diabetes</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</si>
  <si>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</si>
  <si>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The facility provides services  for cancer screening and referral as per guidelines</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</si>
  <si>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</si>
  <si>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</si>
  <si>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</si>
  <si>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</si>
  <si>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</si>
  <si>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</si>
  <si>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</si>
  <si>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</si>
  <si>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</si>
  <si>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</si>
  <si>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</si>
  <si>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</si>
  <si>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</si>
  <si>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</si>
  <si>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 xml:space="preserve">Confirmation and referral of cases for Tobacco/alcohol/ substance abuse </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</si>
  <si>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</si>
  <si>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 xml:space="preserve">Promotional &amp; supportive  activities for Tobacco/alcohol/ substance abuse </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</si>
  <si>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</si>
  <si>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</si>
  <si>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</si>
  <si>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</si>
  <si>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</si>
  <si>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</si>
  <si>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Yoga sessions are conducted regularly</t>
  </si>
  <si>
    <t>Check roster is available, updated &amp; displayed</t>
  </si>
  <si>
    <t>Check community is aware of Yoga session being conducted in HWC</t>
  </si>
  <si>
    <t>Check Ayurveda services are available</t>
  </si>
  <si>
    <t>One day fixed Ayurveda clinic for diet counselling, management of chronic aches &amp; pains &amp; elderly care. Check availability of Ayurveda physician &amp; medicines</t>
  </si>
  <si>
    <t>Standard E11</t>
  </si>
  <si>
    <t>Elderly &amp; palliative health care services are provided as per guidelines</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</si>
  <si>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</si>
  <si>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</si>
  <si>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</si>
  <si>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</si>
  <si>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</si>
  <si>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</si>
  <si>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</si>
  <si>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</si>
  <si>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</si>
  <si>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</si>
  <si>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</si>
  <si>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</si>
  <si>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</si>
  <si>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</si>
  <si>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</si>
  <si>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</si>
  <si>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</si>
  <si>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</si>
  <si>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 xml:space="preserve">Check patient support groups are available </t>
  </si>
  <si>
    <t>Patient support group comprise of care givers, volunteer, patients &amp; CHO. Check their gathering is convened at least once in month</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</si>
  <si>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</si>
  <si>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</si>
  <si>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</si>
  <si>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</si>
  <si>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Standard E12</t>
  </si>
  <si>
    <t>The facility has established procedures for care of new born, infant and child as per guidelines</t>
  </si>
  <si>
    <t>Post natal visit &amp; counselling for new born &amp; infant care is provided as per guideline</t>
  </si>
  <si>
    <t>CHO &amp; CHW  are aware of danger signs of new born &amp; infant</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</si>
  <si>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</si>
  <si>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</si>
  <si>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</si>
  <si>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Staff is aware of post natal care Counselling</t>
  </si>
  <si>
    <t>Exculsive breast feeding, cord care, maintenance of temperature, promoting hygiene practies, support for high risk babies</t>
  </si>
  <si>
    <t>The facility provides immunization services as per guideline</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</si>
  <si>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</si>
  <si>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</si>
  <si>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Reconstituted vaccines are not used after recommended time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</si>
  <si>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</si>
  <si>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</si>
  <si>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</si>
  <si>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Vaccine recipient is asked to stay for half an hour after vaccination</t>
  </si>
  <si>
    <t>To observe any AEFI, Staff is aware of minor &amp; serious AEFI with its management, reporting of AEFI  Counselling on side effects and follow up visits (CEI)</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</si>
  <si>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</si>
  <si>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</si>
  <si>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</si>
  <si>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</si>
  <si>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</si>
  <si>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</si>
  <si>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</si>
  <si>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</si>
  <si>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</si>
  <si>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</si>
  <si>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</si>
  <si>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</si>
  <si>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</si>
  <si>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</si>
  <si>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</si>
  <si>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</si>
  <si>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</si>
  <si>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</si>
  <si>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</si>
  <si>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</si>
  <si>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</si>
  <si>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</si>
  <si>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</si>
  <si>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</si>
  <si>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</si>
  <si>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</si>
  <si>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Management of ARI  is  done as per protocols</t>
  </si>
  <si>
    <t>Symptomatic treatment, Paracetamol for fever, plenty of fluids, keep child &amp; give normal diet . Counselling &amp; referral if required</t>
  </si>
  <si>
    <t>Management of Malnutrition  is  done as per protocols</t>
  </si>
  <si>
    <t>Counselling for nutirition &amp; referral</t>
  </si>
  <si>
    <t>Screening, referral and follow up of children for anomalies, disabilities and developmental delays</t>
  </si>
  <si>
    <t xml:space="preserve">Functional linkage with RBSK team, referral &amp; follow up </t>
  </si>
  <si>
    <t>Standard E13</t>
  </si>
  <si>
    <t>The facility has established procedures for abortion and family planning as per government guidelines and law.</t>
  </si>
  <si>
    <t>Family planning counselling services are provided as per guidelines</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</si>
  <si>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</si>
  <si>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</si>
  <si>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Staff is aware of Method specific counselling approaches</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</si>
  <si>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</si>
  <si>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</si>
  <si>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</si>
  <si>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Promotional activities for Family Planning are provided at facility under Mission Parivar Vikas</t>
  </si>
  <si>
    <t xml:space="preserve">Nayi Pahel Kit, Saas Bahu Samelan, Saarthi.
Give full complaince if facility is not covered under MPV but undertake promotional activities.
</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</si>
  <si>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</si>
  <si>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</si>
  <si>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</si>
  <si>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administrationfor Oral Contraceptives</t>
  </si>
  <si>
    <t>IUD insertion &amp; follow up is done as per standard protocol</t>
  </si>
  <si>
    <t>Injectable Contraceptives are given as per protocols</t>
  </si>
  <si>
    <t>The facility provides limiting  methods for family planning as per guidelines</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</si>
  <si>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</si>
  <si>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</si>
  <si>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</si>
  <si>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</si>
  <si>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</si>
  <si>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</si>
  <si>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</si>
  <si>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</si>
  <si>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</si>
  <si>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</si>
  <si>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</si>
  <si>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</si>
  <si>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Standard E14</t>
  </si>
  <si>
    <t>The facility provides Adolescent Reproductive and Sexual Health services as per guidelines.</t>
  </si>
  <si>
    <t>The facility provides promotive, preventive &amp; curative  service for adolescent</t>
  </si>
  <si>
    <t>Provision of education &amp; counselling services for  adolescent</t>
  </si>
  <si>
    <t>Nutritional Counselling,  Advice on topic related to Growth and development,puberty,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</si>
  <si>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</si>
  <si>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</si>
  <si>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Standard E15</t>
  </si>
  <si>
    <t>The facility has established procedures for Antenatal  and Post natal care as per guidelines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</si>
  <si>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</si>
  <si>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</si>
  <si>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</si>
  <si>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</si>
  <si>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</si>
  <si>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</si>
  <si>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</si>
  <si>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</si>
  <si>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</si>
  <si>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</si>
  <si>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</si>
  <si>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</si>
  <si>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</si>
  <si>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</si>
  <si>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</si>
  <si>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</si>
  <si>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</si>
  <si>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</si>
  <si>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</si>
  <si>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</si>
  <si>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</si>
  <si>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</si>
  <si>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</si>
  <si>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</si>
  <si>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The facility ensures of drugs &amp; diagnostics are prescribed as per protocol</t>
  </si>
  <si>
    <t xml:space="preserve">Diagnostic  test for every pregnant women </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</si>
  <si>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</si>
  <si>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</si>
  <si>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</si>
  <si>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</si>
  <si>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</si>
  <si>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</si>
  <si>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</si>
  <si>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</si>
  <si>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</si>
  <si>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</si>
  <si>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</si>
  <si>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</si>
  <si>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</si>
  <si>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Cephalo-pelvicpresentation, Malrpesentation,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</si>
  <si>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</si>
  <si>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</si>
  <si>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 anaemia </t>
  </si>
  <si>
    <t>Check the records  whether Line-listing of severely anaemic women are maintained at the HWC</t>
  </si>
  <si>
    <t>Staff is aware of prophylactic &amp; Therapeutic dose of IFA &amp;  progress is monitored</t>
  </si>
  <si>
    <t xml:space="preserve">Prophylactic - one IFA tablet per day for six months during ANC &amp;PNC. Therapeutic dose- double the dose in case of anaemia.  Improvement in haemoglobin label is continuously monitored and recorded </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</si>
  <si>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</si>
  <si>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</si>
  <si>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</si>
  <si>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</si>
  <si>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</si>
  <si>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</si>
  <si>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</si>
  <si>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</si>
  <si>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</si>
  <si>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</si>
  <si>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</si>
  <si>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</si>
  <si>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Standard E16</t>
  </si>
  <si>
    <t>The facility has established procedure for intranatal care as per guidelines</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</si>
  <si>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</si>
  <si>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</si>
  <si>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Women are encouraged and counselled for allowing birth companion of their choice </t>
  </si>
  <si>
    <t>Management of 2nd stage of labour:</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</si>
  <si>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</si>
  <si>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</si>
  <si>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</si>
  <si>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</si>
  <si>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</si>
  <si>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</si>
  <si>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</si>
  <si>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 xml:space="preserve">Facility staff adheres to standard procedures for routine care of new-born immediately after birth and new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</si>
  <si>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</si>
  <si>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</si>
  <si>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What about preterm&amp; cortocosteriods</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</si>
  <si>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</si>
  <si>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</si>
  <si>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</si>
  <si>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</si>
  <si>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t>There is established procedure for management/Referral of Obstetrics Emergencies as per scope of services.</t>
  </si>
  <si>
    <t xml:space="preserve">Staff is aware of Indications for refereeing patient for to higher center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</si>
  <si>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</si>
  <si>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</si>
  <si>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</si>
  <si>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</si>
  <si>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</si>
  <si>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</si>
  <si>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</si>
  <si>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</si>
  <si>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Standard E17</t>
  </si>
  <si>
    <t>The facility has established procedure for post natal Care</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</si>
  <si>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</si>
  <si>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</si>
  <si>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</si>
  <si>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Area of Concern F: Infection Control</t>
  </si>
  <si>
    <t>Standard F1</t>
  </si>
  <si>
    <t>The facility has established program for infection prevention and control</t>
  </si>
  <si>
    <t>Facility ensures that staff is working as team and monitor the infection control practices</t>
  </si>
  <si>
    <t>Staff is working as team to improve sanitation &amp; hygiene of the facility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</si>
  <si>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</si>
  <si>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</si>
  <si>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</si>
  <si>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</si>
  <si>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</si>
  <si>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Standard F2</t>
  </si>
  <si>
    <t>The facility has defined and Implemented procedures for ensuring hand hygiene practices</t>
  </si>
  <si>
    <t>Hand Hygiene facilities are provided at point of use &amp; ensures adherence to standard practices</t>
  </si>
  <si>
    <t>Availability of Hand washing facilties</t>
  </si>
  <si>
    <t>Washbasin with functional drainage pipe, tap, running water, Soap (Soap bar/liquid), AHR, Display of hand washing poster (Pictorial- Local lanaguage)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</si>
  <si>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</si>
  <si>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</si>
  <si>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AHR for outreach </t>
  </si>
  <si>
    <t xml:space="preserve">Staff is trained and adheres to hand washing practices </t>
  </si>
  <si>
    <t>Demonstration and random observation (Five Moments of handwashing , Six Steps of Hand washing )</t>
  </si>
  <si>
    <t>Standard F3</t>
  </si>
  <si>
    <t>The facility ensures standard practices and equipment for Personal protection</t>
  </si>
  <si>
    <t>The facility ensures availability of personal protection equipment and ensures  adherence to standard practices</t>
  </si>
  <si>
    <t>Check availability &amp; use of  PPE</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</si>
  <si>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</si>
  <si>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</si>
  <si>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</si>
  <si>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</si>
  <si>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Standard F4</t>
  </si>
  <si>
    <t>The facility has standard procedures for disinfection and sterilization equipment and instruments.</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</si>
  <si>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</si>
  <si>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</si>
  <si>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</si>
  <si>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deconatmination and cleaning procedure </t>
  </si>
  <si>
    <t xml:space="preserve">Ask whether staff know how to make chlorine solution, </t>
  </si>
  <si>
    <t xml:space="preserve">Decontamination and cleaning of instruments and surfaces </t>
  </si>
  <si>
    <t>Observe staff about the decontamination of  instruments is done with 0.5% of chlorine soultion for 10 min. Check instrucment are cleaned throughly with  soap or detergent and water. Ask staff when &amp; how they clean the  surfaces</t>
  </si>
  <si>
    <t>The facility ensures standard practices and materials for disinfection and sterilization of instruments and equipment</t>
  </si>
  <si>
    <t>Staff adhere to the process of disinfection</t>
  </si>
  <si>
    <t>(1) Check staff is aware of process of HLD and sterlization
(2) Check the reusble itmem are free from visible contamination &amp; disinected</t>
  </si>
  <si>
    <t>Standard F5</t>
  </si>
  <si>
    <t>The facility has defined and established procedures for segregation, collection, treatment and disposal of Bio Medical and hazardous Waste.</t>
  </si>
  <si>
    <t>The facility ensures segregation and storage of Bio Medical Waste as per guidelines</t>
  </si>
  <si>
    <t xml:space="preserve">Availability of colour coded bins and non chlorinated plastic bags and needle cutters  at point of waste generation </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</si>
  <si>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</si>
  <si>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</si>
  <si>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</si>
  <si>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</si>
  <si>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Pictorial and in local language;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</si>
  <si>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</si>
  <si>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</si>
  <si>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 xml:space="preserve">The facility ensures management of sharps as per guidelines </t>
  </si>
  <si>
    <t>Disinfection of  broken / discarded Glassware   is done as per recommended procedure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</si>
  <si>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</si>
  <si>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</si>
  <si>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</si>
  <si>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</si>
  <si>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</si>
  <si>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The facility ensures management of hazardous &amp; general waste</t>
  </si>
  <si>
    <t>Facility has provision for liquid waste management</t>
  </si>
  <si>
    <t>Liquid waste is made safe before mixing with other waste. On site provision lkiquid waste disinfection set up</t>
  </si>
  <si>
    <t>Check facility is mercury free</t>
  </si>
  <si>
    <t>Give partial complaince if staff know how to manage mercury spill &amp; mercury spill kit is available</t>
  </si>
  <si>
    <t>Disposal of general waste</t>
  </si>
  <si>
    <t xml:space="preserve">Mechanism for removal of general waste from faciltiy &amp; its disposal </t>
  </si>
  <si>
    <t>The facility ensures transportation &amp; disposal of waste as per guidelines</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</si>
  <si>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</si>
  <si>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</si>
  <si>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</si>
  <si>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</si>
  <si>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Facility manages recyclable waste as per approved procedure</t>
  </si>
  <si>
    <t>Facility hand over the plastic waste to registered vendor through  BPHC /CHC</t>
  </si>
  <si>
    <t xml:space="preserve">No burning of any category of waste within/outisde HWC </t>
  </si>
  <si>
    <t>Area of Concern G: Quality Management</t>
  </si>
  <si>
    <t>Standard G1</t>
  </si>
  <si>
    <t>The facility has established organizational framework for quality improvement.</t>
  </si>
  <si>
    <t>The facility has a quality improvement team and it review its quality activities at periodic intervals</t>
  </si>
  <si>
    <t xml:space="preserve">The HWC  has a Quality team in place </t>
  </si>
  <si>
    <t xml:space="preserve">MO-PHC, CHO, ANM/Staff nurse, MPW &amp; ASHA. 
Team members are aware of their respective responsibilities and roles
</t>
  </si>
  <si>
    <t>Quality  team meets monthly and review its activities</t>
  </si>
  <si>
    <t xml:space="preserve">Check the records/ Minutes of meetings </t>
  </si>
  <si>
    <t>Quality team review  its  services as per the packages being adopted</t>
  </si>
  <si>
    <t>HWC performance &amp; quality indicators are reviewed in meeting</t>
  </si>
  <si>
    <t xml:space="preserve">Results of Internal /External assessment are discussed in the meeting </t>
  </si>
  <si>
    <t>Progress on time bound action plan is reviewed</t>
  </si>
  <si>
    <t xml:space="preserve">Resolutions of meeting is effectviely communicated </t>
  </si>
  <si>
    <t>Standard G2</t>
  </si>
  <si>
    <t>The facility has established system for patient and employee satisfaction</t>
  </si>
  <si>
    <t xml:space="preserve">The facility ensures mechanism for conducting patient and employee satisfection survey </t>
  </si>
  <si>
    <t xml:space="preserve">Patient  satisfaction survey is done </t>
  </si>
  <si>
    <t>On defined intervals</t>
  </si>
  <si>
    <t xml:space="preserve">Employee   satisfaction survey is done </t>
  </si>
  <si>
    <t xml:space="preserve">Analysis of low performing attributes is done </t>
  </si>
  <si>
    <t>Actions are taken on lowest performing factors</t>
  </si>
  <si>
    <t>Standard G3</t>
  </si>
  <si>
    <t>The facility has established, documented, implemented and updated Standard Operating Procedures for all key processes and support services.</t>
  </si>
  <si>
    <t xml:space="preserve">Updated work instructions for all key clinical processes are available </t>
  </si>
  <si>
    <t>Instructions for using RDK are available</t>
  </si>
  <si>
    <t>Check it covers details of process of testing, control &amp; interpetation. (As per Service mandate)</t>
  </si>
  <si>
    <t>Work instruction for RMNCHA services</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</si>
  <si>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</si>
  <si>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</si>
  <si>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</si>
  <si>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HIV-AIDSand Hepatitis</t>
  </si>
  <si>
    <t xml:space="preserve">WI for screening and referal of patients with mental disorders </t>
  </si>
  <si>
    <t>WI for screening of common opthalmic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</si>
  <si>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</si>
  <si>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</si>
  <si>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</si>
  <si>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</si>
  <si>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</si>
  <si>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</si>
  <si>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</si>
  <si>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</si>
  <si>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</si>
  <si>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Work instructions are updated perodically as per latest guidelines</t>
  </si>
  <si>
    <t>WI are updated as per current practices</t>
  </si>
  <si>
    <t xml:space="preserve">Check with staff if they are well versed with the Work Instrucions </t>
  </si>
  <si>
    <t>Standard G4</t>
  </si>
  <si>
    <t>The facility has established system of periodic review of clinical, support and quality management processes</t>
  </si>
  <si>
    <t xml:space="preserve">Handholding support and supervision is provided to HWC by PHC, block/ district/state teams </t>
  </si>
  <si>
    <t>Service delivery and performance of HWC is reviewed  regularly</t>
  </si>
  <si>
    <t xml:space="preserve"> Through monthly visits by MO PHC</t>
  </si>
  <si>
    <t>HWC performance is reviewed regularly by block/district/state nodal officer</t>
  </si>
  <si>
    <t>Quaterly -By Block nodal officer, Bi Annual -District Nodal officer</t>
  </si>
  <si>
    <t xml:space="preserve">Check gaps have been identified and actions are taken </t>
  </si>
  <si>
    <t xml:space="preserve">Check number gaps closed as per last quarter  report </t>
  </si>
  <si>
    <t>The facility conducts periodic internal assessment</t>
  </si>
  <si>
    <t xml:space="preserve">Periodic assessment using NQAS checklist </t>
  </si>
  <si>
    <t>At least once in year</t>
  </si>
  <si>
    <t xml:space="preserve">Periodic assessment using Kayakalp checklist </t>
  </si>
  <si>
    <t xml:space="preserve">Quaterly </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</si>
  <si>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</si>
  <si>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</si>
  <si>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Root cause analysis is done  </t>
  </si>
  <si>
    <t>Using brainstorming, Fishbone analysis or why-why analysis</t>
  </si>
  <si>
    <t>HWC team improve the identified non compliances &amp; action are taken</t>
  </si>
  <si>
    <t>Using PDCA approach</t>
  </si>
  <si>
    <t>Standard G5</t>
  </si>
  <si>
    <t>Facility has defined Mission, Values, Quality policy and Objectives, and approved plan to achieve them.</t>
  </si>
  <si>
    <t xml:space="preserve">The facility has defined Quality policy and quality objectives </t>
  </si>
  <si>
    <t xml:space="preserve">Quality policy are defined </t>
  </si>
  <si>
    <t>Staff is aware of  Quality Policy. 
Quality Policy is  displayed in local language</t>
  </si>
  <si>
    <t>Quality objectives are defined for the HWC</t>
  </si>
  <si>
    <t>Check whether the objectives are SMART and in sync with the Quality Policy</t>
  </si>
  <si>
    <t xml:space="preserve">There is system for monitoring of performance toward quality objectives </t>
  </si>
  <si>
    <t>Area of Concern H: Outcome</t>
  </si>
  <si>
    <t>Standard H1</t>
  </si>
  <si>
    <t>The facility measures Productivity Indicators</t>
  </si>
  <si>
    <t>The facility measures productivity indicators  for essential services on monthly basis</t>
  </si>
  <si>
    <t>The facility measures productivity indicators  for expanded range of  services on monthly basis</t>
  </si>
  <si>
    <t xml:space="preserve">The facility ensures compliance of key productivity indicators with National/State benchmarks </t>
  </si>
  <si>
    <t>Standard H2</t>
  </si>
  <si>
    <t>The facility measures efficiency Indicators.</t>
  </si>
  <si>
    <t>The facility measures efficiency indicators on monthly basis</t>
  </si>
  <si>
    <t>The facility measures efficiency indicators  for expanded range of  services on monthly basis</t>
  </si>
  <si>
    <t xml:space="preserve">The facility ensures compliance of key efficiency indicators with National/State benchmarks </t>
  </si>
  <si>
    <t>Standard H3</t>
  </si>
  <si>
    <t>The facility measures Clinical Care Indicators.</t>
  </si>
  <si>
    <t>The facility measures clinical care indicators  on monthly basis</t>
  </si>
  <si>
    <t>The facility measures clinical care indicators  for expanded range of  services on monthly basis</t>
  </si>
  <si>
    <t xml:space="preserve">The facility ensures compliance of key clinical care indicators with National/State benchmarks </t>
  </si>
  <si>
    <t>Standard H4</t>
  </si>
  <si>
    <t>The facility measures service Quality Indicators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</si>
  <si>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</si>
  <si>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</si>
  <si>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</si>
  <si>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The facility measures service quality indicators  for expanded range of  services on monthly basis</t>
  </si>
  <si>
    <t xml:space="preserve">The facility ensures compliance of key serice quality indicators with National/State benchmarks </t>
  </si>
  <si>
    <t>Standard H5</t>
  </si>
  <si>
    <t>Facility analyse the indicators and use them for decision making.</t>
  </si>
  <si>
    <t>The facility ensure that  collected data is analysed and timely reported to next level</t>
  </si>
  <si>
    <t xml:space="preserve">The facility utilises the selected indicators for improvement </t>
  </si>
  <si>
    <t>PDCA</t>
  </si>
  <si>
    <t>National Quality Assurance Standards</t>
  </si>
  <si>
    <t>Health &amp; Wellness Centre -Sub Centre</t>
  </si>
  <si>
    <t>Assessment Method</t>
  </si>
  <si>
    <t>Compliance</t>
  </si>
  <si>
    <t>Standard B1</t>
  </si>
  <si>
    <t>No. of OPD Cases per month</t>
  </si>
  <si>
    <t xml:space="preserve">Case specific OPD of pregnant mothers, neonate,  infant, children, adolescent, FP and CD </t>
  </si>
  <si>
    <t>No. of follow up cases per month</t>
  </si>
  <si>
    <t>No. of  cases referred to higher centre per month</t>
  </si>
  <si>
    <t xml:space="preserve">Case sepecific referral of pregnant mothers, neonate,  infant, children, adolescent, FP and CD </t>
  </si>
  <si>
    <t>No. of Normal deliveries conducted</t>
  </si>
  <si>
    <t>Type B SC</t>
  </si>
  <si>
    <t>No. of Case specific OPD per month</t>
  </si>
  <si>
    <t>As per Service package i.e NCD (Hypertension, Diabetes &amp; cancer), Eye, ENT, Oral Health, elderly, pallative, Medical Emergency &amp; Mental Health etc</t>
  </si>
  <si>
    <t>No. of case specific follow up per month</t>
  </si>
  <si>
    <t xml:space="preserve">No. of  drop out rate cases following identification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</si>
  <si>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</si>
  <si>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</si>
  <si>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</si>
  <si>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</si>
  <si>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</si>
  <si>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Percentage of women receiving all four ANCs</t>
  </si>
  <si>
    <t>Drop out rate for Pentavalent immunization</t>
  </si>
  <si>
    <t>No. of stock out days of essential medicines</t>
  </si>
  <si>
    <t xml:space="preserve">As per Service package </t>
  </si>
  <si>
    <t>No. of stock out days of essential diagnostic test</t>
  </si>
  <si>
    <t>No. of Yoga session conducted in month</t>
  </si>
  <si>
    <t>Percentage of high risk pregnancy identified during ANC</t>
  </si>
  <si>
    <t>Percentage of AEFI cases reported</t>
  </si>
  <si>
    <t>Percentage od Children with diarrohea treated with ORS &amp; Zn</t>
  </si>
  <si>
    <t>Treatment completion rate for Tuberculosis</t>
  </si>
  <si>
    <t>IUCD rejection rate</t>
  </si>
  <si>
    <t xml:space="preserve">Percentage of Anaemia cases treated successfully </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</si>
  <si>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</si>
  <si>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</si>
  <si>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</si>
  <si>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treatement for each cancer </t>
  </si>
  <si>
    <t>The facility measures service quality indicators   on monthly basis</t>
  </si>
  <si>
    <t>Percentage of  cases who started treatment at PHC/above are still under treatment for last 3 months</t>
  </si>
  <si>
    <t>As per service package</t>
  </si>
  <si>
    <t xml:space="preserve">Data is collected and maintained monthly by the designated person </t>
  </si>
  <si>
    <t>As per service packages</t>
  </si>
  <si>
    <t>Collected data is analyzed periodically</t>
  </si>
  <si>
    <t>Monthly/quaterly</t>
  </si>
  <si>
    <t xml:space="preserve">Low performing indicators are identifed </t>
  </si>
  <si>
    <t xml:space="preserve">SMART aim for improvement is  defined </t>
  </si>
  <si>
    <t xml:space="preserve">Root cause analysis &amp; improvement actions are  undertaken </t>
  </si>
  <si>
    <t>Indicators are regularly  monitored for sustenance</t>
  </si>
  <si>
    <t>Services for early registration, screening including lab investigation ,counselling, Management of pregancy &amp; identification of  High risk , danger signs during pregancy.</t>
  </si>
  <si>
    <t>First aid, referral  &amp; follow up services for High risk pregnancies are provided</t>
  </si>
  <si>
    <t>APH, PIH, pre eclampsia, Severe Anaemia, IUGR, Multiple pregancies, Gestational Diabetes , Syphilis and bad obstretic history</t>
  </si>
  <si>
    <t>Availability of Normal Vaginal delivery services  and referral services for Obstretics emergencies</t>
  </si>
  <si>
    <t>Normal Delivery using partograph, identification &amp; management of Danger sign during labour and post delivery 24 hr stay</t>
  </si>
  <si>
    <t>If SC type B</t>
  </si>
  <si>
    <t>Availability of  prompt referral services for Obstretics emergencies</t>
  </si>
  <si>
    <t>PPH, Eclampsia, Sepesis.</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</si>
  <si>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</si>
  <si>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</si>
  <si>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 xml:space="preserve">Availabiity of Immunization Services </t>
  </si>
  <si>
    <t>Complete immunization schedule &amp; reporting of AEFI both at Sub centre &amp; outreach</t>
  </si>
  <si>
    <t>Availability of post natal new born care services</t>
  </si>
  <si>
    <t>Essential New born care including new born rescuscitation</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</si>
  <si>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</si>
  <si>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</si>
  <si>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Adoloscent health </t>
  </si>
  <si>
    <t>Prevention &amp; treatment of anaemia and other deficiencies, Counselling on life style, menstrual hygiene, harmful effects of tobacco/sustence abuse  and sex education</t>
  </si>
  <si>
    <t xml:space="preserve">Availability of family planning services </t>
  </si>
  <si>
    <t>Provision of contraceptive including ECP,OCP, Injectables, condom, IUCD. Provision of counselling, management &amp; referral for Abortions, GBV, reproductive health issues.</t>
  </si>
  <si>
    <t>On fix days by PHC Medical Officer</t>
  </si>
  <si>
    <t>Availability of  Obstretitic and Gynaecological Cases</t>
  </si>
  <si>
    <t>Identification ,management &amp; referral (if required)
Dysmenorrhoea, Vaginal Discharge, Mastitis, Breast lump, Pelvic Pain and Pelvic Organ Prolapse</t>
  </si>
  <si>
    <t>Preventive &amp; promotive services under NVBDCP</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</si>
  <si>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</si>
  <si>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</si>
  <si>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</si>
  <si>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</si>
  <si>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</si>
  <si>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</si>
  <si>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</si>
  <si>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</si>
  <si>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</si>
  <si>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Preventive &amp; promotive services under NACP</t>
  </si>
  <si>
    <t xml:space="preserve">Prevention &amp; promtion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</si>
  <si>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</si>
  <si>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</si>
  <si>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</si>
  <si>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</si>
  <si>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</si>
  <si>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</si>
  <si>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</si>
  <si>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</si>
  <si>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Weekly reporting &amp; surveillance</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</si>
  <si>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</si>
  <si>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</si>
  <si>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</si>
  <si>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</si>
  <si>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Availability of services for Hypertension</t>
  </si>
  <si>
    <t>Screening, Diagnostic services, 2 way referral, compliance according to prescription, refill of drugs&amp; follow up</t>
  </si>
  <si>
    <t xml:space="preserve">Availability of services for Diabetes </t>
  </si>
  <si>
    <t>Availability of Services for  Cancers</t>
  </si>
  <si>
    <t>Oral, Breast, Cervical Cancers. 
Screening, linking with the specialist, 2 way referral, follow up</t>
  </si>
  <si>
    <t>Availability of services for respiratory diseases</t>
  </si>
  <si>
    <t xml:space="preserve">Screening, 2 way referral, compliance according to prescription, refill of drugs&amp; follow up for diseases such as COPD &amp; Asthma. </t>
  </si>
  <si>
    <t xml:space="preserve">Availability of services for Epilepsy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</si>
  <si>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</si>
  <si>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</si>
  <si>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</si>
  <si>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 xml:space="preserve">Preventive &amp; promotive services under NCD </t>
  </si>
  <si>
    <t>Community engagement to promote healthy life style &amp; address risk  factor. Councelling  and IEC activities regarding harmful effects of  NCDs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</si>
  <si>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</si>
  <si>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</si>
  <si>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Availability of  ENT Services</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</si>
  <si>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</si>
  <si>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</si>
  <si>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</si>
  <si>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</si>
  <si>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</si>
  <si>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</si>
  <si>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</si>
  <si>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Availability of services for elderly care</t>
  </si>
  <si>
    <t>Preventive &amp; rehabiliative services for elderly</t>
  </si>
  <si>
    <t>Availability of services for pallative care</t>
  </si>
  <si>
    <t>Home based care, Pain management, counselling &amp; end of life care</t>
  </si>
  <si>
    <t>Availability of services for Medical Emergencies including trauma &amp; burns</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</si>
  <si>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</si>
  <si>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Availability of services for mental health</t>
  </si>
  <si>
    <t>Identification, counselling &amp; referral for Anxiety,  hysteria, Depression, Neurosis, Dementia, Mental Retardation, Autism</t>
  </si>
  <si>
    <t>Preventive &amp; promotive services under mental health</t>
  </si>
  <si>
    <t>Awarness generation ,stigma &amp; discrimination reducation ,community engagement, patient  support, facilitate referral, promote treatment completion etc</t>
  </si>
  <si>
    <t>Availability of basic diagnostic services including NHP</t>
  </si>
  <si>
    <t>Point of care diagnostics including RDKs as per Service delivery</t>
  </si>
  <si>
    <t xml:space="preserve"> Linkages with the Central diagnostic units (Hub &amp; spoke)  </t>
  </si>
  <si>
    <t>As per scope of service provided</t>
  </si>
  <si>
    <t>Provision of wellness activities including yoga</t>
  </si>
  <si>
    <t xml:space="preserve">Periodic scheduling of yoga session,  Health education for life style modification </t>
  </si>
  <si>
    <t>The facility provides care in Pregnancy &amp; child birth services</t>
  </si>
  <si>
    <t>The facility provides Neonatal &amp; Infant Health services</t>
  </si>
  <si>
    <t>The facility provides Family Planning services</t>
  </si>
  <si>
    <t>The facility provides Childhood &amp; Adolescent health services</t>
  </si>
  <si>
    <t>The facility provide services for  acute Simple illness &amp; minor aliments</t>
  </si>
  <si>
    <t>The facility provides services for common eye and ENT aliments</t>
  </si>
  <si>
    <t>The facility provides services for Screening &amp; Management of Mental Health illness</t>
  </si>
  <si>
    <t>The facility provide Elderly &amp; Pallative care services</t>
  </si>
  <si>
    <t xml:space="preserve">The facility provides drugs and diagnostic  services as mandated </t>
  </si>
  <si>
    <t>The facility provides laboratory  services as mandated</t>
  </si>
  <si>
    <t>The facillty provides services for drug dispensing  including medicine refills</t>
  </si>
  <si>
    <t>ME A1.1</t>
  </si>
  <si>
    <t>ME A1.2</t>
  </si>
  <si>
    <t>ME E1.2</t>
  </si>
  <si>
    <t>ME A1.3</t>
  </si>
  <si>
    <t>ME A1.4</t>
  </si>
  <si>
    <t>ME A1.5</t>
  </si>
  <si>
    <t>ME A1.6</t>
  </si>
  <si>
    <t>ME A1.7</t>
  </si>
  <si>
    <t>ME A1.8</t>
  </si>
  <si>
    <t>ME A1.9</t>
  </si>
  <si>
    <t>ME A1.10</t>
  </si>
  <si>
    <t>ME A1.11</t>
  </si>
  <si>
    <t>ME A1.12</t>
  </si>
  <si>
    <t>ME A1.13</t>
  </si>
  <si>
    <t>ME A2.1</t>
  </si>
  <si>
    <t>ME A2.2</t>
  </si>
  <si>
    <t xml:space="preserve">Availability of medicines for acute &amp; chronic cases as per EDL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</si>
  <si>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</si>
  <si>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</si>
  <si>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</si>
  <si>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</si>
  <si>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ME B1.1</t>
  </si>
  <si>
    <t>ME B1.2</t>
  </si>
  <si>
    <t>ME B1.3</t>
  </si>
  <si>
    <t>ME B2.1</t>
  </si>
  <si>
    <t>ME B2.2</t>
  </si>
  <si>
    <t>ME B2.3</t>
  </si>
  <si>
    <t>ME B3.1</t>
  </si>
  <si>
    <t>MEB3.2</t>
  </si>
  <si>
    <t>ME B3.3</t>
  </si>
  <si>
    <t>ME B4.1</t>
  </si>
  <si>
    <t>ME B4.2</t>
  </si>
  <si>
    <t>ME B4.3</t>
  </si>
  <si>
    <t>ME B5.1</t>
  </si>
  <si>
    <t>ME C1.1</t>
  </si>
  <si>
    <t>ME C1.2</t>
  </si>
  <si>
    <t>ME C2.1</t>
  </si>
  <si>
    <t>ME C2.2</t>
  </si>
  <si>
    <t>ME C2.3</t>
  </si>
  <si>
    <t>ME C2.4</t>
  </si>
  <si>
    <t>ME C3.1</t>
  </si>
  <si>
    <t>ME C3.2</t>
  </si>
  <si>
    <t>ME C4.1</t>
  </si>
  <si>
    <t>Availabiity of drugs for Hypolipidemic</t>
  </si>
  <si>
    <t>ME C4.2</t>
  </si>
  <si>
    <t>ME C5.1</t>
  </si>
  <si>
    <t>ME C5.2</t>
  </si>
  <si>
    <t>ME D1.1</t>
  </si>
  <si>
    <t>ME D1.2</t>
  </si>
  <si>
    <t>ME D2.1</t>
  </si>
  <si>
    <t>ME D2.2</t>
  </si>
  <si>
    <t>ME D2.3</t>
  </si>
  <si>
    <t>ME D3.1</t>
  </si>
  <si>
    <t>ME D3.2</t>
  </si>
  <si>
    <t>ME D3.3</t>
  </si>
  <si>
    <t>ME D4.1</t>
  </si>
  <si>
    <t>ME D 4.2</t>
  </si>
  <si>
    <t>ME D4.3</t>
  </si>
  <si>
    <t>ME D 4.4</t>
  </si>
  <si>
    <t>ME D5.1</t>
  </si>
  <si>
    <t>ME D5.2</t>
  </si>
  <si>
    <t>ME E1.1</t>
  </si>
  <si>
    <t>ME E1.3</t>
  </si>
  <si>
    <t>ME E2.1</t>
  </si>
  <si>
    <t>ME E2.2</t>
  </si>
  <si>
    <t>ME E3.1</t>
  </si>
  <si>
    <t>ME E3.2</t>
  </si>
  <si>
    <t>ME E4.1</t>
  </si>
  <si>
    <t>ME E4.2</t>
  </si>
  <si>
    <t>ME E5.1</t>
  </si>
  <si>
    <t>ME E5.2</t>
  </si>
  <si>
    <t>ME E5.3</t>
  </si>
  <si>
    <t>ME E6.1</t>
  </si>
  <si>
    <t>Standard No.</t>
  </si>
  <si>
    <t>SC Type A</t>
  </si>
  <si>
    <t>√</t>
  </si>
  <si>
    <t>ME E 7.1</t>
  </si>
  <si>
    <t>ME E 7.2</t>
  </si>
  <si>
    <t>ME E8.1</t>
  </si>
  <si>
    <t>ME E8.2</t>
  </si>
  <si>
    <t>ME E8.3</t>
  </si>
  <si>
    <t>ME E8.4</t>
  </si>
  <si>
    <t>ME E9.1</t>
  </si>
  <si>
    <t>ME E9.2</t>
  </si>
  <si>
    <t>ME E9.3</t>
  </si>
  <si>
    <t>ME E9.4</t>
  </si>
  <si>
    <t>ME E9.5</t>
  </si>
  <si>
    <t>ME E10.1</t>
  </si>
  <si>
    <t>ME E10.2</t>
  </si>
  <si>
    <t>ME E10.3</t>
  </si>
  <si>
    <t>ME E10.4</t>
  </si>
  <si>
    <t>ME E10.5</t>
  </si>
  <si>
    <t>ME E11.1</t>
  </si>
  <si>
    <t>ME E11.2</t>
  </si>
  <si>
    <t>ME E12.1</t>
  </si>
  <si>
    <t>ME E12.2</t>
  </si>
  <si>
    <t>ME E12.3</t>
  </si>
  <si>
    <t>ME E13.1</t>
  </si>
  <si>
    <t>ME E13.3</t>
  </si>
  <si>
    <t>ME E13.2</t>
  </si>
  <si>
    <t>ME E13.4</t>
  </si>
  <si>
    <t>ME E14.1</t>
  </si>
  <si>
    <t>ME E15.1</t>
  </si>
  <si>
    <t>ME E15.2</t>
  </si>
  <si>
    <t>ME E15.3</t>
  </si>
  <si>
    <t>ME E15.4</t>
  </si>
  <si>
    <t>ME E15.5</t>
  </si>
  <si>
    <t>ME E16.1</t>
  </si>
  <si>
    <t>ME E16.2</t>
  </si>
  <si>
    <t>ME E16.3</t>
  </si>
  <si>
    <t>ME E17.1</t>
  </si>
  <si>
    <t>ME F1.1</t>
  </si>
  <si>
    <t>ME F2.1</t>
  </si>
  <si>
    <t>ME F3.1</t>
  </si>
  <si>
    <t>ME F4.1</t>
  </si>
  <si>
    <t>ME F4.2</t>
  </si>
  <si>
    <t>ME F5.1</t>
  </si>
  <si>
    <t>ME F5.2</t>
  </si>
  <si>
    <t>ME F5.3</t>
  </si>
  <si>
    <t>ME F5.4</t>
  </si>
  <si>
    <t>ME G1.1</t>
  </si>
  <si>
    <t>ME G2.1</t>
  </si>
  <si>
    <t>MEG3.1</t>
  </si>
  <si>
    <t>ME G3.2</t>
  </si>
  <si>
    <t>ME G4.1</t>
  </si>
  <si>
    <t>ME G4.2</t>
  </si>
  <si>
    <t>ME G4.3</t>
  </si>
  <si>
    <t>ME G5.1</t>
  </si>
  <si>
    <t>ME H1.1</t>
  </si>
  <si>
    <t>ME H1.2</t>
  </si>
  <si>
    <t>ME H1.3</t>
  </si>
  <si>
    <t>ME H2.1</t>
  </si>
  <si>
    <t>ME H2.2</t>
  </si>
  <si>
    <t>ME H2.3</t>
  </si>
  <si>
    <t>ME H3.1</t>
  </si>
  <si>
    <t>ME H3.2</t>
  </si>
  <si>
    <t>ME H3.3</t>
  </si>
  <si>
    <t>ME H4.1</t>
  </si>
  <si>
    <t>ME H4.2</t>
  </si>
  <si>
    <t>ME H4.3</t>
  </si>
  <si>
    <t>ME H5.1</t>
  </si>
  <si>
    <t>ME H5.2</t>
  </si>
  <si>
    <t>Checkpoints</t>
  </si>
  <si>
    <t xml:space="preserve">Remarks </t>
  </si>
  <si>
    <t>Availability of drugs for refill for chronic cases</t>
  </si>
  <si>
    <t>A</t>
  </si>
  <si>
    <t xml:space="preserve">B </t>
  </si>
  <si>
    <t>D</t>
  </si>
  <si>
    <t>C</t>
  </si>
  <si>
    <t>E</t>
  </si>
  <si>
    <t>F</t>
  </si>
  <si>
    <t>G</t>
  </si>
  <si>
    <t>H</t>
  </si>
  <si>
    <t>12 Services</t>
  </si>
  <si>
    <t>6 essential  services</t>
  </si>
  <si>
    <t>SC type A</t>
  </si>
  <si>
    <t>SC type B</t>
  </si>
  <si>
    <t>ME E9.6</t>
  </si>
  <si>
    <t>CP</t>
  </si>
  <si>
    <t>ME</t>
  </si>
  <si>
    <t>The facility has defined and established procedures for Emergency care</t>
  </si>
  <si>
    <t>The facility has defined &amp; established procedures for management of ophthalmic, ENT and Oral aliments as per operational/ clinical guidelines</t>
  </si>
  <si>
    <t xml:space="preserve">The facility has defined &amp; established procedure for screening &amp; basic management of Mental Health ailments as per Operational/ clinical guidelines </t>
  </si>
  <si>
    <t>Standard E18</t>
  </si>
  <si>
    <t>ME E18.1</t>
  </si>
  <si>
    <t>ME E10.6</t>
  </si>
  <si>
    <t>ME E11.3</t>
  </si>
  <si>
    <t>ME E11.4</t>
  </si>
  <si>
    <t>ME E11.5</t>
  </si>
  <si>
    <t>ME E14.2</t>
  </si>
  <si>
    <t>ME E14.3</t>
  </si>
  <si>
    <t>ME E16.4</t>
  </si>
  <si>
    <t>ME E16.5</t>
  </si>
  <si>
    <t>ME E17.2</t>
  </si>
  <si>
    <t>ME E17.3</t>
  </si>
  <si>
    <t xml:space="preserve">Through tele health/ tele consultation with MO PHC /identified hubs/ clinical decision making -IT tool
</t>
  </si>
  <si>
    <t xml:space="preserve">Linkages with the Central diagnostic units (Hub &amp; spoke)  </t>
  </si>
  <si>
    <t>The facility promotes  services for health &amp;  wellness</t>
  </si>
  <si>
    <t xml:space="preserve">Provision of wellness services through Yoga and other activities </t>
  </si>
  <si>
    <t xml:space="preserve">Provision of AYUSH services </t>
  </si>
  <si>
    <t>As per scope of services provided</t>
  </si>
  <si>
    <t>There is no discrimination based religion, ethnicity, socio economic status, cast, gender &amp; language etc</t>
  </si>
  <si>
    <t>Prescribed treatment plan  and procedure performed  are recorded in patient's record</t>
  </si>
  <si>
    <t>Emergency care is given in case of disaster</t>
  </si>
  <si>
    <t>Check Screening &amp; referral  locally prevalent diseases</t>
  </si>
  <si>
    <t>ME C1.3</t>
  </si>
  <si>
    <t xml:space="preserve">The facility ensures availability of information &amp; communication technologies </t>
  </si>
  <si>
    <t>JAS  meetings are held at defined intervals</t>
  </si>
  <si>
    <t>(1) Monthly. 
(2) Minutes of meeting are recorded</t>
  </si>
  <si>
    <t xml:space="preserve">Timely planning &amp; utilization of untied funds </t>
  </si>
  <si>
    <t>Timely  submission of Utilization certificate as per state/NHM norms</t>
  </si>
  <si>
    <t>Organize camps, VHSNC meetings, multisectoral convergence, formation of PSGs etc.</t>
  </si>
  <si>
    <t xml:space="preserve">Check JAS   provide support for Health promotion &amp; prevention activities </t>
  </si>
  <si>
    <t>ME  D4.2</t>
  </si>
  <si>
    <t>Standard D5</t>
  </si>
  <si>
    <t>Check CHO conducts periodic meetings with MPW &amp; ASHA</t>
  </si>
  <si>
    <t>Results of Kayakalp and NQAS Internal /External assessments are reviewed</t>
  </si>
  <si>
    <t xml:space="preserve">The facility ensure multisectoral  convergence for health promotion and primary prevention </t>
  </si>
  <si>
    <t>Information regarding ambulatory care &amp; management, public health and managerial functions are recorded and updated through IT platforms</t>
  </si>
  <si>
    <t xml:space="preserve">Information regarding  illness and minor aliments are recorded &amp; updated using IT platform </t>
  </si>
  <si>
    <t>The facility has established procedure for providing consultation using tele medicine</t>
  </si>
  <si>
    <t xml:space="preserve">Hubs are identified for tele consultation </t>
  </si>
  <si>
    <t xml:space="preserve">As per e-prescription </t>
  </si>
  <si>
    <t xml:space="preserve">Dispense drugs as per prescription received through tele consultation </t>
  </si>
  <si>
    <t>Cases are identified for tele consultation for specialist &amp; non specialist consultation</t>
  </si>
  <si>
    <t xml:space="preserve">Preventive &amp; promotive services under oral health </t>
  </si>
  <si>
    <t>Staff is aware of symptomatic  treatment for dental emergencies</t>
  </si>
  <si>
    <t>Screening of oral health conditions is done as per protocol</t>
  </si>
  <si>
    <t xml:space="preserve">(1) Oral health education &amp; dietary advise for (a)  Oral hygiene  (b) Tobacco cessation
</t>
  </si>
  <si>
    <t>Availability of drugs for oral health</t>
  </si>
  <si>
    <t xml:space="preserve">Preventive &amp; promotive services under for Ophthalmic </t>
  </si>
  <si>
    <t xml:space="preserve">Preventive &amp; promotive services under for ENT </t>
  </si>
  <si>
    <t>Availability of functional Equipment &amp; instruments  for examination &amp; Monitoring  at Clinic</t>
  </si>
  <si>
    <t>Availability of functional Equipment &amp; instruments  for ENT services</t>
  </si>
  <si>
    <t>Availability of functional Equipment &amp; instruments  for oral services</t>
  </si>
  <si>
    <t xml:space="preserve">Dental explorer, mouth mirror, tweezer Intradental brush, </t>
  </si>
  <si>
    <t>Availability of functional equipment &amp;  instruments for normal delivery services</t>
  </si>
  <si>
    <t xml:space="preserve">Identification &amp; primary management of common ear problems </t>
  </si>
  <si>
    <t>The facility provides services for common eye  aliments</t>
  </si>
  <si>
    <t>The facility provides services for common ENT aliments</t>
  </si>
  <si>
    <t>ME A1.14</t>
  </si>
  <si>
    <t>Availability of Eye drugs</t>
  </si>
  <si>
    <t xml:space="preserve">Vit A prophylaxis, Glucosticks, Syringes, Pregnancy kits, HIV Rapid Test and STI Screening Test kits, Kit for testing residual chlorine in Water. Vision screening care for 6/18 vision, measuring tape (6m), reading module.
</t>
  </si>
  <si>
    <t xml:space="preserve">Check VHSNC are constituted &amp; functional </t>
  </si>
  <si>
    <t>VHSNC, VHNDs, ASHA, AWW and Monthly campaign etc</t>
  </si>
  <si>
    <t xml:space="preserve">Check health promotion campaign  are conducted as per planning </t>
  </si>
  <si>
    <t>Check members of PSGs aware of their roles</t>
  </si>
  <si>
    <t>Standards D6</t>
  </si>
  <si>
    <t>ME D6.1</t>
  </si>
  <si>
    <t xml:space="preserve">The facility provides services for elderly Care as per guidelines  </t>
  </si>
  <si>
    <t>Elderly population is mapped &amp; screened</t>
  </si>
  <si>
    <t xml:space="preserve">Availability of ASHA &amp; ASHA facilitator </t>
  </si>
  <si>
    <t>AHSA  is trained as per mandate</t>
  </si>
  <si>
    <t>MPW is trained as per mandate</t>
  </si>
  <si>
    <t xml:space="preserve">The facility has Patient Support Groups(PSG) as per the issues/ diseases in its catering population </t>
  </si>
  <si>
    <t>Check sufficient number of kits are available, it contains supplies, equipment &amp; drugs as per requirement &amp; kits are regularly refilled.  Home care case sheets are  filled completely &amp; legible</t>
  </si>
  <si>
    <t xml:space="preserve">The facility provides services   for health promotion activities &amp;  wellness </t>
  </si>
  <si>
    <t>VHSNC/Self help group/ Patient support groups, Health promotion campaign and multisectoral convergence</t>
  </si>
  <si>
    <t>Both inside &amp; outside the building</t>
  </si>
  <si>
    <t>Well ventilated &amp; illuminated clinic room with examination space</t>
  </si>
  <si>
    <t xml:space="preserve">Citizen charter is displayed </t>
  </si>
  <si>
    <t>Staff is aware of method of donning and doffing the PPE</t>
  </si>
  <si>
    <t>Compliance to correct method of wearing and removing PPE</t>
  </si>
  <si>
    <t>Check staff is aware of Quality Control method for various tests (RDKs)</t>
  </si>
  <si>
    <t>Oxygen &amp; Lignocaine topical (5%)</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</si>
  <si>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</si>
  <si>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Lactulose oral liquid 10g/15ml, Povidone Iodine lotion and oint.</t>
  </si>
  <si>
    <t xml:space="preserve">Availability of anti Anaemic drug </t>
  </si>
  <si>
    <t xml:space="preserve">Ferrous salt 100 mg + Folic acid  500 mcg Tablet
Ferrous salt  20 mg + Folic acid 100 mcg Tablet, Ferrous salt  60 mg + Folic acid 500 mcg, Ferrous salt  45mg + Folic acid 100 mcg , Ferrous salt+ Folic acid Syrup, Folic acid Tablet 5 mg and 400 mcg, Vit K inj 1mg/ml, </t>
  </si>
  <si>
    <t xml:space="preserve"> Isosorbide- 5-mononitrate 5mg tab, Isosorbide dinitrate 5mg, Atenolol 50mg, Metoprolol 25mg, Metoprolol SR 25mg </t>
  </si>
  <si>
    <t>Amlodipine Tablet 2.5 &amp; 5 mg, Telmisartan Tablet 40 mg, Enalapril 5mg, Hydrochlorothiazide 12.5 &amp; 25 mg</t>
  </si>
  <si>
    <t>Furosemide Inj &amp; tab 40 mg</t>
  </si>
  <si>
    <t>Availability of Drugs for dementia</t>
  </si>
  <si>
    <t>Alprazolam Tab 0.25 &amp; 0.5 mg</t>
  </si>
  <si>
    <t xml:space="preserve">Availability of disinfectants </t>
  </si>
  <si>
    <t>Ethinylestradiol (A) + Levonorgestrel Tablet 0.03 mg (A) + 0.15 mg (B),Condom, IUCD 380 A Copper bearing intrauterine, Ormeloxifene Tab 30mg, ECP( Levonorgestrel 1.5mg), Medroxy progesterone Acetate injection,</t>
  </si>
  <si>
    <t>Metformin SR Tablet 500 mg, Metformin Tab 500mg, Glimepiride Tab 2mg, Glibenclamide Tab 2.5 &amp; 5 mg</t>
  </si>
  <si>
    <t xml:space="preserve">Levothyroxine Tablet 25,  50 &amp; 100 mcg
</t>
  </si>
  <si>
    <t>Salbutamol Tablet 2 mg
Salbutamol Oral liquid 2 mg/5 ml
Salbutamol Respirator solution for use in nebulizer 5mg/ml,  Budesonide Respirator solution for use in nebulizer 0. 5mg/ml, Normal Saline drops, Dextromethorphan oral syrup, Hyoscinebutylbromide Tab 10 mg</t>
  </si>
  <si>
    <t>Ringer lactate Injection, Sodium chloride injection 0.9%, Dextrose 5% &amp; 25%</t>
  </si>
  <si>
    <t xml:space="preserve">Eye drops- Methyl cellulose, Sodium cromoglycate (2%).
</t>
  </si>
  <si>
    <t>No of VHNDs conducted (for vulnerable population)</t>
  </si>
  <si>
    <t>ME D5.3</t>
  </si>
  <si>
    <t>No. of follow up cases (repeat visit) per month</t>
  </si>
  <si>
    <t xml:space="preserve">No. of Case specific OPD per month( as per defined service package) </t>
  </si>
  <si>
    <t>No. of  drop out rate cases following identification (as per service Package)</t>
  </si>
  <si>
    <t xml:space="preserve">No. of stock out days of essential diagnostic test </t>
  </si>
  <si>
    <t xml:space="preserve">Sharp waste is stored in puncture proof container </t>
  </si>
  <si>
    <t>Sterilization/HLD records are maintained</t>
  </si>
  <si>
    <t xml:space="preserve">Client satisfaction survey is done  </t>
  </si>
  <si>
    <t>Percentage of  chronic cases who started treatment at PHC/above are still under treatment for last 3 months</t>
  </si>
  <si>
    <t>RR</t>
  </si>
  <si>
    <t>(1) There is  established procedure to collect the demographic composition 
(2) No. of individuals of different age groups</t>
  </si>
  <si>
    <t>Availability of Normal Vaginal delivery services  and referral services for Obstetrics emergencies</t>
  </si>
  <si>
    <t>Availability of  prompt referral services for Obstetrics emergencies</t>
  </si>
  <si>
    <t>PPH, Eclampsia, Sepsis.</t>
  </si>
  <si>
    <t xml:space="preserve">Availability of Immunization Services </t>
  </si>
  <si>
    <t>Essential New born care including new born resuscitation</t>
  </si>
  <si>
    <t xml:space="preserve">Education, Counselling and referral  services for Adolescent health </t>
  </si>
  <si>
    <t>Prevention &amp; treatment of anaemia and other deficiencies, Counselling on life style, menstrual hygiene, harmful effects of tobacco/substance abuse  and sex education</t>
  </si>
  <si>
    <t>Case detection, treatment, referral &amp; follow up of cases under NVBDCP</t>
  </si>
  <si>
    <t>Case detection, treatment, referral &amp; follow up of cases under NLEP</t>
  </si>
  <si>
    <t xml:space="preserve">Prevention &amp; promotion among high risk behaviour groups, support to patient living with  HIV/AIDS </t>
  </si>
  <si>
    <t>Case detection, treatment, referral &amp; follow up of cases under NVHCP</t>
  </si>
  <si>
    <t>Identification, management and  referral of acute illness &amp; minor aliments</t>
  </si>
  <si>
    <t>Fever, URIs, ARIs, Diarrhoea, Scabies, Rashes/ Urticaria, Abscess, Cholera, Dysentery, Typhoid, Helminthiasis, Headache, Body aches, Joint aches.</t>
  </si>
  <si>
    <t>Availability of  services for  locally prevalent health diseases &amp; substance abuse</t>
  </si>
  <si>
    <t>Community engagement to promote healthy life style &amp; address risk  factor. Counselling  and IEC activities regarding harmful effects of  NCDs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</si>
  <si>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</si>
  <si>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</si>
  <si>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Awareness generation about causes &amp; prevention of ENT  problem viz. Protection from excessive noise, Safe listening  (&lt; 85db), improving acoustic environment, avoid self medication and not to attempt foreign body removal at home</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</si>
  <si>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</si>
  <si>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</si>
  <si>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</si>
  <si>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Awareness generation,  oral health education &amp; prevention of common oral diseases through dietary advice &amp; tobacco cessation</t>
  </si>
  <si>
    <t>The facility provide Elderly &amp; Palliative care services</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</si>
  <si>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</si>
  <si>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Availability of services for palliative care</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</si>
  <si>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</si>
  <si>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Awareness generation ,stigma &amp; discrimination reduction ,community engagement, patient  support, facilitate referral, promote treatment completion etc</t>
  </si>
  <si>
    <t>The facility provides services for drug dispensing  including medicine refills</t>
  </si>
  <si>
    <t>The facility is accessible from community and referral centre</t>
  </si>
  <si>
    <t>(1) Passage is wide enough for wheel chair and crutches/canes/stick users. 
(2) Floors are non slippery. 
(3) Ramps and stairs with handrails. 
(4) Ramps &amp; staircases with hip lip (20mm) on exposed side to prevent slipping of cane/ crutches/ wheelchair</t>
  </si>
  <si>
    <t xml:space="preserve">(1) Check there is no discrimination due to  religion,  cast and tribe
(2) Check there is no discrimination due to gender 
(3) Check there is no discrimination due to socio economic status
(4) Check there is no discrimination due to ethnicity &amp; language
</t>
  </si>
  <si>
    <t>Staff is aware of Patients rights and responsibilities</t>
  </si>
  <si>
    <t>Check staff &amp; community is aware of grievance redressal system</t>
  </si>
  <si>
    <t xml:space="preserve">Behaviour of staff is empathetic and courteous to patients and visitors </t>
  </si>
  <si>
    <t>Facility has adequate infrastructure, space and amenities as per patient or work load</t>
  </si>
  <si>
    <t xml:space="preserve">Availability of regular &amp;  uninterrupted electricity supply </t>
  </si>
  <si>
    <t xml:space="preserve">(1) Availability of Portable emergency light  ,  generators/inverters/solar panel/  for power back up (2) Use of energy efficient bulbs for lighting </t>
  </si>
  <si>
    <t>Availability of separate room for delivery with required amenities</t>
  </si>
  <si>
    <t xml:space="preserve">Labour table with mattress, New born care corner </t>
  </si>
  <si>
    <t>The facility ensures physical safety including electrical  and fire safety of infrastructure</t>
  </si>
  <si>
    <t xml:space="preserve">Safe installation, use of appropriate wires &amp; MCB , Use of AV regulator ( for regulating the fluctuations) </t>
  </si>
  <si>
    <t>The facility ensures availability of Community Health officer</t>
  </si>
  <si>
    <t>Availability of Community Health Officer</t>
  </si>
  <si>
    <t xml:space="preserve">Check for performance evaluation is done at least once in a year </t>
  </si>
  <si>
    <t>CHO is trained as per mandate</t>
  </si>
  <si>
    <t>Availability of Anaesthetics agents</t>
  </si>
  <si>
    <t>Availability on Anticonvulsants /Anti epileptics</t>
  </si>
  <si>
    <t>Availability of drugs for Hypertension</t>
  </si>
  <si>
    <t>Availability of drugs for Hypolipidemic</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</si>
  <si>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</si>
  <si>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</si>
  <si>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 xml:space="preserve">Ciprofloxacin drops 0.3%, Ciprofloxacin tab 250 &amp; 500mg, Boro-spirit ear drops, Ear wax solvent drops (combination of Benzocaime , Chlorbutol, Paradichlorobenzene and Turpentine oil) </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</si>
  <si>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</si>
  <si>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</si>
  <si>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Availability of drugs for diabetes Mellitus</t>
  </si>
  <si>
    <t>Availability of drugs for Thyroid</t>
  </si>
  <si>
    <t xml:space="preserve">Availability of Oxytocin and Antioxytocics </t>
  </si>
  <si>
    <t>Misoprostol Tablet 200 mcg, Oxytocin Injection 5 IU/ml,</t>
  </si>
  <si>
    <t>Calcium Carbonate Tablet 500 mg, Vit C tab 100mg, Cholecalciferol Tab 60,000 IU, Pyridoxine tab 25,50 &amp; 100mg, Vit A oral liquid 1,00,000 IU/ml, B complex tab</t>
  </si>
  <si>
    <t>Inj. Adrenaline, Inj. Hydrocortisone, Inj. Dexamethasone , Glyceryl trinitrate- Sublingual tab 0.5 mg</t>
  </si>
  <si>
    <t>Clove oil, betadine &amp; Chlor-hexadine, Gluconate mouth wash, Tannic acid astringent gum paint.</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</si>
  <si>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</si>
  <si>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</si>
  <si>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</si>
  <si>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Splints, Syringe (10cc, 5cc, 2cc) and AD Syringe (0.5ml and 0.1ml) for injection, Suture with needle holder &amp; artery forceps, Disposable gloves, Disposable Swabs, Disposable Lancets, Mackintosh Sheets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</si>
  <si>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</si>
  <si>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</si>
  <si>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Table, Doctor chair, Patient Stool, Examination table, Attendant Chair, Foot Step, Screen Separators with Stand, IV stand, Wall clock, refrigerator (For storage of drugs &amp; vaccines)</t>
  </si>
  <si>
    <t xml:space="preserve">There is system of timely corrective &amp; preventive   break down maintenance of the equipment </t>
  </si>
  <si>
    <t xml:space="preserve">All the measuring equipment/ instrument  are calibrated </t>
  </si>
  <si>
    <t>E.g. Weighing machine, BP apparatus, the status is re checked  At least once in six months.</t>
  </si>
  <si>
    <t>There is established procedure for estimation and indenting of drugs and consumables as per requirement</t>
  </si>
  <si>
    <t>Check forecasting of drugs &amp; consumables is done scientifically  based on consumption .Reorder &amp; buffer levels are defined</t>
  </si>
  <si>
    <t xml:space="preserve">Check Drugs and consumables forecasting  and indenting is IT enabled </t>
  </si>
  <si>
    <t>The facility ensures proper storage of drugs and consumables</t>
  </si>
  <si>
    <t>(1) Diagnosis, assessments, treatment plan, drugs  prescribed, and follow up etc are recorded &amp; updated  for all cases by HSC/ referral centre
(2) Randomly, select at least 5 cases (or all cases if less than 5)  and check for details</t>
  </si>
  <si>
    <t>Functional platform/s and updated digital records   to assess the coverage and measure outcomes of healthcare facility</t>
  </si>
  <si>
    <t xml:space="preserve">The facility ensures safe storage, maintenance  and retrieval of information &amp;   records of services </t>
  </si>
  <si>
    <t>Staff is aware of functional hubs &amp; skilled to use the software</t>
  </si>
  <si>
    <t xml:space="preserve">The facility has established procedure for management of activities of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</si>
  <si>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</si>
  <si>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</si>
  <si>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(1) At least once in a month
(2) Assess the progress on coverage of beneficiaries &amp; any knowledge or skill gap
(3) Identify common issues &amp; problems faced by Frontline workers
(4) Actions taken thereafter</t>
  </si>
  <si>
    <t xml:space="preserve">The facility ensures health promotion and disease prevention activities through community mobilization  </t>
  </si>
  <si>
    <t>Check number of VHND planned &amp; conducted in CHO's catering area in preceding quarter</t>
  </si>
  <si>
    <t xml:space="preserve">(1) Based on Population enumeration, village health register, CBAC, ASHA diary, VHSNC records, RCH registers etc
(2) Based on social resource map - it identify location &amp; vulnerable section </t>
  </si>
  <si>
    <t>For ensuring treatment compliance, reduce stigma, increase acceptance toward disease, reduce stress &amp; anxiety &amp; increase self understanding</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</si>
  <si>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</si>
  <si>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</si>
  <si>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(1) Education, WCD, ICDS, rural development/ municipal bodies, FSSAI &amp;ICDS etc.
(2) Check VHSNC provide platform for multisectoral convergence</t>
  </si>
  <si>
    <t>The facility has defined procedures for registration, consultation, clinical assessment and reassessment of the patients</t>
  </si>
  <si>
    <t>The facility has established procedure for empanelment &amp; registration of individual  and families</t>
  </si>
  <si>
    <t>The facility has established procedure for OPD Consultation</t>
  </si>
  <si>
    <t>Facility  has system to undertaken opinion /consultation from higher centre</t>
  </si>
  <si>
    <t xml:space="preserve">Facility has defined protocols for  referral out </t>
  </si>
  <si>
    <t xml:space="preserve">Facility has defined protocols for  referral in </t>
  </si>
  <si>
    <t>(1) Referral slip, referral in or out register/portal, Advance communication , prior appointment with specialist, referral vehicle (if required) &amp; follow up.
(2) IT system to track upward &amp; downward referrals to ensure the  continuity of care</t>
  </si>
  <si>
    <t>Facility follows protocols for safe drug administration</t>
  </si>
  <si>
    <t>There is process for identifying and cautious administration of high alert drugs</t>
  </si>
  <si>
    <t>Facility has system in place to periodically monitor the treatment provided by CHO</t>
  </si>
  <si>
    <t xml:space="preserve">Action taken on non compliances </t>
  </si>
  <si>
    <t xml:space="preserve">Emergency protocols for first aid and stabilization are available </t>
  </si>
  <si>
    <t>Check staff is aware of steps of BLS and also ask about how to recognize the signs for sudden cardiac arrest (SCA), heart attack, stroke, and foreign-body airway obstruction (FBAO)</t>
  </si>
  <si>
    <t>Staff is aware of district disaster management team,  staff is aware of their roles, basic emergency management kit is available</t>
  </si>
  <si>
    <t>The facility provides services for Ophthalmic aliments including blindness and refractive errors as per guidelines</t>
  </si>
  <si>
    <t>Staff maintain records under ophthalmic care</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</si>
  <si>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</si>
  <si>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</si>
  <si>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t>First aid for dislodging an obstruction from a person's windpipe. Sudden strong pressure applied on their abdomen between naval &amp; ribcage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</si>
  <si>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</si>
  <si>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</si>
  <si>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</si>
  <si>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Promotion &amp; supportive activities for oral health</t>
  </si>
  <si>
    <t>Staff is competent for basic management, referral &amp; follow up of MNS</t>
  </si>
  <si>
    <t>Administer either intranasal or intramuscular Midazolam. Stabilize &amp; refer</t>
  </si>
  <si>
    <t>Promotion &amp; supportive activities for mental health</t>
  </si>
  <si>
    <t xml:space="preserve">(1) Treatment should be started within 24 hrs of detection.
(2) P. Vivax - Chloroquine/ 3days and Primaquine/14 days. (Contraindicated in pregnant female or infant or G6PD deficiency/ P- falciparum- ACT 
(3) Algorithm for treatment &amp; diagnosis is available </t>
  </si>
  <si>
    <t>Persistence of fever even after 48 hrs of treatment, continuous vomiting, headache, dehydration, change in sensorium, convulsions, bleeding &amp; clotting disorders, severe anaemia, Jaundice &amp; hypothermia</t>
  </si>
  <si>
    <t>Check register is maintained &amp; updated, reporting in form M 1 (ASHA/SC), M2 (if using slides), M4- fortnight complied report of malaria surveillance  submitted by SC</t>
  </si>
  <si>
    <t>Facilities have adequate stock of commodities &amp; drugs</t>
  </si>
  <si>
    <t>Staff is aware of sign &amp; symptoms of prevalent vector born diseases in area</t>
  </si>
  <si>
    <t>The facility provides services under National Leprosy Eradication Program as per guidelines</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</si>
  <si>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</si>
  <si>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</si>
  <si>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</si>
  <si>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</si>
  <si>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</si>
  <si>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</si>
  <si>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 xml:space="preserve"> (1) Preliminary analysis &amp; reporting of collected data to MO- PHC on every Monday
(2) Check any action has been undertaken using IDSP data 
</t>
  </si>
  <si>
    <t>Awareness generation &amp; behaviour change communication, immunization for Hep B (Birth dose, high risk group &amp; healthcare worker) ,  injection safety  &amp; safe drinking water &amp; sanitation.</t>
  </si>
  <si>
    <t xml:space="preserve">Check Patient is counselled about identification &amp; immediate management hypoglycaemia </t>
  </si>
  <si>
    <t>Vaginal bleeding between periods, menses longer or heavier than usual, post menopausal bleeding, bleeding &amp; pain during/after sexual intercourse, smelly vaginal discharge, pain during urination etc</t>
  </si>
  <si>
    <t>The facility provides services for de addiction,  and locally prevalent health diseases as per guidelines</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</si>
  <si>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</si>
  <si>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(1) For Withdrawal symptoms (2) Life style support changes (3) Engagement/ linkage with patient support groups (4) Support encouragement by family &amp; friends</t>
  </si>
  <si>
    <t xml:space="preserve">(1) Mapping of elderly population in category of Bed bound ,restricted &amp; mobile elderly, destitute, poor &amp; single
(2) Screening using comprehensive  Geriatric assessment tools
(3) Primary management &amp; timely referral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</si>
  <si>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</si>
  <si>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</si>
  <si>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</si>
  <si>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</si>
  <si>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</si>
  <si>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</si>
  <si>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</si>
  <si>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</si>
  <si>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</si>
  <si>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</si>
  <si>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Exclusive breast feeding, cord care, maintenance of temperature, promoting hygiene practise, support for high risk babies</t>
  </si>
  <si>
    <t xml:space="preserve">Check for vaccines &amp; diluents are kept as per the recommendation of guidelines </t>
  </si>
  <si>
    <t xml:space="preserve"> DPT, DT, Hep B ,TT vials &amp; diluents are not kept in direct contact of ice pack , Discarded medicines are kept separately
</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</si>
  <si>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</si>
  <si>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</si>
  <si>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measles, BCG &amp; JE</t>
  </si>
  <si>
    <t xml:space="preserve">Staff is aware of how to calculate the number of beneficiaries, quantity of vaccines &amp; syringes </t>
  </si>
  <si>
    <t>Management of children for ARI, diarrhoea, malnutrition  and other illness</t>
  </si>
  <si>
    <t>Assessment for identification of ARI, diarrhoea, malnutrition and Other Illness</t>
  </si>
  <si>
    <t>Management of diarrhoea  is  done as per protocols</t>
  </si>
  <si>
    <t>ORS, Zn, Lot of fluids, &amp; treatment with Cotrimoxazole.  Counselling and referral if required</t>
  </si>
  <si>
    <t>Counselling for nutrition &amp; referral</t>
  </si>
  <si>
    <t>The client is given full information about family planning methods</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</si>
  <si>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</si>
  <si>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</si>
  <si>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</si>
  <si>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No touch technique, Speculum and bimanual examination, sounding of uterus and placement. Follow up : when to return / removal of IUCD. Check In case of 2nd trimester abortion IUCD is provided by Qualified Medical officer</t>
  </si>
  <si>
    <t>Check the eligibility for injectables are checked &amp; confirmed  by MO. Dose may be started/ continue by trained HCW. Depot MPA can be given IM or Subcutaneous, 
IM: single dose vial with disposal syringe &amp; needle. Subcutaneous: Pre filled AD syringe</t>
  </si>
  <si>
    <t>Staff is aware of case selection criteria for limiting mentors</t>
  </si>
  <si>
    <t>Check no unnecessary episiotomy and unnecessary augmentation and induction labour is done using uterotonic drugs</t>
  </si>
  <si>
    <t xml:space="preserve">Facility staff adheres to standard procedures for routine care of new-born immediately after birth and new  born resuscitation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</si>
  <si>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</si>
  <si>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</si>
  <si>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</si>
  <si>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</si>
  <si>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Availability of Hand washing facilities</t>
  </si>
  <si>
    <t>Ethyl alcohol 70% , Bleaching Powder/ hypo chloride solution containing not less than 30% w/w of available chlorine. 
 Check availability of boiler / sterilisers</t>
  </si>
  <si>
    <t>(1) Check staff is aware of process of HLD and sterilization
(2) Check the reusable items are free from visible contamination &amp; disinfected</t>
  </si>
  <si>
    <t>To ensure the status of sterilized/HLD instruments, equipment &amp; materials etc</t>
  </si>
  <si>
    <t>Check if such waste is pre treated with 1-2% of Sodium Hypo chloride (having 30% of residual chlorine) for 20 min</t>
  </si>
  <si>
    <t>Check availability of puncture, leak and temper proof container at point of use</t>
  </si>
  <si>
    <t xml:space="preserve">WI for screening and referral of patients with mental disorders </t>
  </si>
  <si>
    <t>WI for screening of common ophthalmic  problems</t>
  </si>
  <si>
    <t xml:space="preserve">Check with staff if they are well versed with the Work Instructions </t>
  </si>
  <si>
    <t xml:space="preserve">Quarterly </t>
  </si>
  <si>
    <t xml:space="preserve">Case specific referral of pregnant mothers, neonate,  infant, children, adolescent, FP and CD </t>
  </si>
  <si>
    <t>As per Service package i.e. NCD (Hypertension, Diabetes &amp; cancer), Eye, ENT, Oral Health, elderly, palliative, Medical Emergency &amp; Mental Health etc</t>
  </si>
  <si>
    <t xml:space="preserve">Percentage of cancer cases underwent treatment for each cancer </t>
  </si>
  <si>
    <t>Measurable Elements</t>
  </si>
  <si>
    <t xml:space="preserve"> Nasal speculum, dressing/ packing forceps, digital scope, tuning fork (512 HZ), App &amp; headphone for app based audiometery, LED head lamp, ear speculum, Jobson Horne probe, Eustachian catheter</t>
  </si>
  <si>
    <t>Facilities provide follow up/re assessment for cases under RMNCHA</t>
  </si>
  <si>
    <t>Fever, Cough less than 2 weeks duration, acute flaccid paralysis more than 15 yrs. of age, diarrhoea (3 or more loose stool /day), Jaundice,  Raise the signal for action in case of  for any unusual health event /death</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</si>
  <si>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</si>
  <si>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ME E6.3</t>
  </si>
  <si>
    <t>ME E6.2</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</si>
  <si>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</si>
  <si>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Lump in breast/under arm area, thickening or swelling of breath, puckering /dimpling of breath skin, redness in nipple area, nipple discharge /blood, constant pain etc</t>
  </si>
  <si>
    <t>Check, if there is a system of keeping copy of ANC information like LMP, EDD, Lab Investigation Findings , Examination findings etc. with them. Records of each ANC check-up is maintained  in ANC register</t>
  </si>
  <si>
    <t>Give partial compliance if staff know how to manage mercury spill &amp; mercury spill kit is available</t>
  </si>
  <si>
    <t>(1) Arrange consultation with PHC- MO or Specialist as per requirement. 
(2) Check how many cases were consulted using tele medicine in preceding 3 months</t>
  </si>
  <si>
    <t>Visual acuity by using Snell's chart, near vision card. ASHA/ MPW is skilled assess to use vision screening chart.</t>
  </si>
  <si>
    <t>SI/ RR</t>
  </si>
  <si>
    <t>OB/ RR</t>
  </si>
  <si>
    <t>SI/ PI</t>
  </si>
  <si>
    <t xml:space="preserve"> SI/ RR</t>
  </si>
  <si>
    <t>SI/RR</t>
  </si>
  <si>
    <t xml:space="preserve">Provision of contraceptive including ECP,OCP, Injectables, condom, IUCD. 
</t>
  </si>
  <si>
    <t>Availability of functional ANC services  with minimum 4 ANC check-ups</t>
  </si>
  <si>
    <t xml:space="preserve">Early identification, link with designed microscopy centre,  referral &amp; follow up of complicated cases, &amp; medication compliance </t>
  </si>
  <si>
    <t xml:space="preserve">(1) Diagnostic services, primary management, referral &amp; follow up of complicated cases.
(2) Mass drug administration in case of filarasis &amp; immunization in JE </t>
  </si>
  <si>
    <t xml:space="preserve">Diagnostic services, primary management, referral &amp; follow up of complicated cases, &amp; medication compliance </t>
  </si>
  <si>
    <t xml:space="preserve">Diagnostic services,  referral &amp; follow up </t>
  </si>
  <si>
    <t>Preventive &amp; promotive measures  for acute illness</t>
  </si>
  <si>
    <t>Preventive &amp; promotive measures under NLEP</t>
  </si>
  <si>
    <t>Preventive &amp; promotive measures  under NVHCP</t>
  </si>
  <si>
    <t>SI/  RR</t>
  </si>
  <si>
    <t xml:space="preserve">Screening, early identification ,  treatment compliance and follow up of all diagnosed cases,  referral and follow up for complications , refill of drugs for diseases such as COPD &amp; Asthma. </t>
  </si>
  <si>
    <t>Oral, Breast, Cervical Cancers. 
Screening, linking with the specialist, 2 way referral&amp; follow up    treatment compliance and  complications</t>
  </si>
  <si>
    <t>Screening, early identification ,  treatment compliance and follow up of all diagnosed cases,  referral and follow up for complications , refill of drugs</t>
  </si>
  <si>
    <t xml:space="preserve">Early identification, referral,  &amp; follow up care for disease such as  Pneumoconiosis, Dermatitis, Lead Poisoning,  Fluorosis etc. &amp; for substance abuse such as tobacco, Alcohol &amp; others.
</t>
  </si>
  <si>
    <t xml:space="preserve">Identification, primary management  and referral( if required) for Common Cold, ,  URI, Tonsillitis, Pharyngitis, Laryngitis and Sinusitis , Epistaxis,  Otomycosis, Otitis Externa, ASOM , removal of foreign  bodies, /Injuries, thyroid swelling. </t>
  </si>
  <si>
    <t>OB</t>
  </si>
  <si>
    <t>SI/ OB</t>
  </si>
  <si>
    <t xml:space="preserve">(1)  Ensure care is provided within  30 minutes, provision  MMU for hard to reach area (Give full compliance for MMU if area is not hard to reach)
(2) Preferably within 1-2 Kms of Referral Centre  </t>
  </si>
  <si>
    <t>OB/SI</t>
  </si>
  <si>
    <t xml:space="preserve"> Check for Outreach session plan - targeted population covered &amp;   implementation as per plan.</t>
  </si>
  <si>
    <t>SI</t>
  </si>
  <si>
    <t>OB/ SI</t>
  </si>
  <si>
    <t>RR/ SI</t>
  </si>
  <si>
    <t>(1) Potable drinking water supply is available for patients, visitor &amp; staff
(2) Piped water supply/ tube well with fitted water pump/ other alternate source.
(3) Water Storage facility- Minimum 3 days
(4) Periodic chlorination &amp; Quality testing of water is done</t>
  </si>
  <si>
    <t xml:space="preserve">(1) Fire extinguisher ABC type
(2) Check  expiry date &amp; refill date is displayed
(3) PASS- Pull the pin, A- Aim at base of fire, S- Squeeze the lever, S -Sweep side to side
(4) Check exists are clutter  free </t>
  </si>
  <si>
    <t>Check duty roster is prepared prepared, updated &amp; followed for all cadres</t>
  </si>
  <si>
    <t>Check field visit plans are prepared, updated &amp; followed by primary healthcare team</t>
  </si>
  <si>
    <t xml:space="preserve">OB/RR </t>
  </si>
  <si>
    <t>Availability of Drugs and Consumables for  VHNDs or camps</t>
  </si>
  <si>
    <t>RR/ OB</t>
  </si>
  <si>
    <t>Check building is white washed both from inside &amp; outside</t>
  </si>
  <si>
    <t>RR/SI</t>
  </si>
  <si>
    <t>SI/OB</t>
  </si>
  <si>
    <t xml:space="preserve">Check the process followed to identify key challenges and list of priorities for monthly campaigns </t>
  </si>
  <si>
    <t xml:space="preserve">No. of planned PSGs &amp;  how many actually conducted
(1) Flexible location, - in house of group member, arranged after VHNSC/ VHNDs, SHC, AWW - preferable near to marginalized or distant hamlets
(2) Time- mutually convenient  </t>
  </si>
  <si>
    <t>Dispensation of medicines,  repeat diagnostic as required/ as per treatment plan, identification of complication , facilitating referrals, organizing tele consultations, maintenance of records</t>
  </si>
  <si>
    <t>There is process in place to identify non compliant patient in chronic disease</t>
  </si>
  <si>
    <t>Patients who are not oftently  following their treatment plan or taking the medicines as recommended</t>
  </si>
  <si>
    <t>Chronic cases/ critical patient referred from higher centre/Home based care patient/ bed ridden/ elderly cases
Check Patient vital like BP, weight, TPR, Blood sugar etc are maintained as per disease conditions</t>
  </si>
  <si>
    <t xml:space="preserve">Patient's vital are monitored and recorded periodically in follow up </t>
  </si>
  <si>
    <t>Prescribed Treatment plan , procedure performed  are written in case sheet/OPD ticket/Portal</t>
  </si>
  <si>
    <t>Staff screen &amp; refer cases of common ophthalmic aliments  lead to blindness &amp; refractive errors</t>
  </si>
  <si>
    <t>RR/ OB/SI</t>
  </si>
  <si>
    <t xml:space="preserve"> RR/OB</t>
  </si>
  <si>
    <t xml:space="preserve">Check CHO is trained and using otoscopy for ear discharge, Hearing  test: whisper/ App based audiometry. </t>
  </si>
  <si>
    <t xml:space="preserve">Primary care team  is aware of  vector born disease control strategies </t>
  </si>
  <si>
    <t>Referral slip, Patients treatment card (if CHW is  supporting treatment), TB notification register</t>
  </si>
  <si>
    <t>SI /RR</t>
  </si>
  <si>
    <t>RR/  SI</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</si>
  <si>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</si>
  <si>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 xml:space="preserve">Ask for local prevalent disease viz. Pneumoconiosis , lead poisoning, fluorosis etc. Give full compliance if no such disease exists </t>
  </si>
  <si>
    <t xml:space="preserve">CHO is aware &amp;  competent to use various geriatric tools </t>
  </si>
  <si>
    <t xml:space="preserve"> Staff practice ETAT protocol. Stabilization per disease condition. 
</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</si>
  <si>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</si>
  <si>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</si>
  <si>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t>The facility has established procedures for  family planning as per government guidelines and law.</t>
  </si>
  <si>
    <t xml:space="preserve">Segregation of BMW is done as per latest prevalent rules </t>
  </si>
  <si>
    <t>Check there is no mixing of the Biomedical &amp; general waste</t>
  </si>
  <si>
    <t xml:space="preserve">The facility ensures mechanism for conducting patient  satisfaction survey </t>
  </si>
  <si>
    <t>The facility measures productivity indicators  services on monthly basis</t>
  </si>
  <si>
    <t>No. of high risk pregnancy identified during ANC</t>
  </si>
  <si>
    <t>No. of AEFI cases reported</t>
  </si>
  <si>
    <t>No. of Children with diarrhoea treated with ORS &amp; Zn</t>
  </si>
  <si>
    <t xml:space="preserve">No. of Anaemia cases treated successfully </t>
  </si>
  <si>
    <t>Contraceptives acceptance rate</t>
  </si>
  <si>
    <t>Drop out rate for NCDs</t>
  </si>
  <si>
    <t>ME E18.2</t>
  </si>
  <si>
    <t>The facility has established procedures for Antenatal  care as per guidelines</t>
  </si>
  <si>
    <t xml:space="preserve"> Information about the treatment and entitlements are  shared with patients or attendants </t>
  </si>
  <si>
    <t xml:space="preserve">Primary healthcare team  provide information to beneficiaries or families regarding their entitlements </t>
  </si>
  <si>
    <t>The facility provides free of cost services as per prevalent government schemes/ norms.</t>
  </si>
  <si>
    <t>The facility ensures all services are provided free of cost to its users</t>
  </si>
  <si>
    <t>The facility has established procedures for community based monitoring of its services through social audits</t>
  </si>
  <si>
    <t xml:space="preserve">Check medication review is scheduled for regular chronic cases </t>
  </si>
  <si>
    <t>Check with staff if any  untoward drug events has ever occurred</t>
  </si>
  <si>
    <t>The facility has standard procedures for disinfection and sterilization of equipment and instruments.</t>
  </si>
  <si>
    <t>Check staff is aware of use of 2 bucket system &amp; disinfection of mop after cleaning</t>
  </si>
  <si>
    <t>Check Vaccinator is aware of different categories of AEFI</t>
  </si>
  <si>
    <t>Reporting  of AEFI cases is ensured by ANM</t>
  </si>
  <si>
    <t>Process of reporting and route is communicated to all concerned</t>
  </si>
  <si>
    <t>Ask the staff regarding the responsibility for notifying and reporting the AEFI</t>
  </si>
  <si>
    <t>Ask staff to whom the cases are reported &amp; how</t>
  </si>
  <si>
    <t>Parents are counselled for informing any untoward event of concern following vaccination</t>
  </si>
  <si>
    <t>Protocols and instructions for preventing, identifying and managing AEFI are displayed at immunization site</t>
  </si>
  <si>
    <t>OB/RR</t>
  </si>
  <si>
    <t>Vaccinator is aware about how to prevent immunization error related reactions</t>
  </si>
  <si>
    <t>Ask the vaccinator what steps to take in case of serious reaction/anaphylaxis</t>
  </si>
  <si>
    <t>Management of Possible serious bacterial infection as per protocols</t>
  </si>
  <si>
    <t xml:space="preserve">            </t>
  </si>
  <si>
    <t xml:space="preserve">Check gaps are identified and time bound action plan is prepared </t>
  </si>
  <si>
    <t xml:space="preserve">Check there is no stock out of essential &amp; vital drugs </t>
  </si>
  <si>
    <t>Activated Charcoal, Atropine 1 mg/ml .</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</si>
  <si>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</si>
  <si>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</si>
  <si>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Check records for treatment plan, periodic assessment, medicine refill and referred to further higher centre (if required)/ regular follow up at referring centre </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</si>
  <si>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</si>
  <si>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</si>
  <si>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 xml:space="preserve">Check counselling of mother's for nutrition &amp; hygiene maintenance under Eat right </t>
  </si>
  <si>
    <t>Check staff counsel and guide the mother's about household preparation of complementary feeds</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</si>
  <si>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</si>
  <si>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</si>
  <si>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</si>
  <si>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</si>
  <si>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</si>
  <si>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</si>
  <si>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</si>
  <si>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</si>
  <si>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</si>
  <si>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 xml:space="preserve">Vaccinator is aware about how to manage any immediate serious reaction/anaphylaxis </t>
  </si>
  <si>
    <t>Check person responsible for notifying &amp;  reporting of the AEFI is identified</t>
  </si>
  <si>
    <t xml:space="preserve">Ask vaccinator how to prevent immunization related reactions from occurring </t>
  </si>
  <si>
    <t>Importance of FP, Options available- ( limiting &amp; spacing method), time for  initiation &amp; advantages of various available methods. For Limiting method -counselled &amp; referred to higher centre</t>
  </si>
  <si>
    <t>Client satisfaction survey results are analysed and lowest performing attributes are identified and action plan is prepared.</t>
  </si>
  <si>
    <t>Education, Counselling and referral services for family planning services</t>
  </si>
  <si>
    <t xml:space="preserve">Water born diseases (diarrhoea, dysentery, enteritis)  Helminthiasis, rabies,musculosketal disorders (osteoporosis, arthritis, aches ) </t>
  </si>
  <si>
    <t>Screening,  treatment compliance and follow up of all positive cases,  referral &amp; follow up for complications and  refill of drugs</t>
  </si>
  <si>
    <t>Screening, Diagnosis,  treatment compliance and follow up of all diagnosed cases,  referral &amp; follow up for complications and  refill of drugs</t>
  </si>
  <si>
    <t>Provision of counselling services for Eat Right</t>
  </si>
  <si>
    <t>(1) Temperature chart is maintained
(2) De frosting is done (in case household freeze is used)
(3) Staff is aware of holdover time of refrigerator
(4) Freeze is not used for storing eatables</t>
  </si>
  <si>
    <t>Gaps closure plan is prepared &amp;  status is assessed atleast once in quarter or as per decided timeline</t>
  </si>
  <si>
    <t>The facility has established procedure for supporting and monitoring activities of Community health workers</t>
  </si>
  <si>
    <t xml:space="preserve">(1) Every medical advice  is accompanied with date, time and signature. Check orders/ instructions are comprehendible 
(2)  Ask the staff what protocols are followed in case orders/instructions are not legible due use of abbreviations, handwriting etc </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</si>
  <si>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</si>
  <si>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 xml:space="preserve">Availability of services for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</si>
  <si>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</si>
  <si>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t>Community engagement, facilitate referral, promote treatment completion &amp; reducing stigma</t>
  </si>
  <si>
    <t>Community engagement/ peer support, facilitate referral, promote treatment completion, Convergence with other departments</t>
  </si>
  <si>
    <t>The facility provides emergency medical care, including for trauma and burn</t>
  </si>
  <si>
    <t>JSY, JSSK, RBSK, RMNCHAN, PM JAY/ state insurance scheme  etc 
Also support beneficiaries to seek services</t>
  </si>
  <si>
    <t>Family folders, CBAC form, NCD portal information, HIV, RTI/STI, OPD registers etc
Patient records are kept at safe place beyond access of general patient flow</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</si>
  <si>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</si>
  <si>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Bio medical waste management, Infection Prevention, patient safety, internal assessment, BLS, Methods of QA viz PSS, 5S, PDCA etc</t>
  </si>
  <si>
    <t>Mucus extractor, Wooden Spatula, Disposable Cord clamp, Disposable Sterile Urethral Catheter( 12fr, 14fr) , Foleys catheter , IV Cannula and Sets,  Interdental Cleaning Aids, cold pack, cotton and envelopes for drug dispensing</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</si>
  <si>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</si>
  <si>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Ambu bag with Mask,  Suction Machine, Oxygen cylinder with  Administrative equipment (Keys),Mouth Gag , Nebulizer. AED (Automated External Defibrillator)</t>
  </si>
  <si>
    <t>CI/ SI/RR</t>
  </si>
  <si>
    <t>CI/ RR</t>
  </si>
  <si>
    <t>SI/ CI</t>
  </si>
  <si>
    <t>SI/CI</t>
  </si>
  <si>
    <t xml:space="preserve"> CI/SI</t>
  </si>
  <si>
    <t>RR/ CI</t>
  </si>
  <si>
    <t xml:space="preserve"> CI/ RR</t>
  </si>
  <si>
    <t>OB/CI</t>
  </si>
  <si>
    <t>CI/  RR</t>
  </si>
  <si>
    <t>CI/SI</t>
  </si>
  <si>
    <t>CI/RR</t>
  </si>
  <si>
    <t>CI/OB</t>
  </si>
  <si>
    <t>CI</t>
  </si>
  <si>
    <t>CI/ SI</t>
  </si>
  <si>
    <t>RR/ Ci</t>
  </si>
  <si>
    <t>RR/CI</t>
  </si>
  <si>
    <t>CI/ SI/ RR</t>
  </si>
  <si>
    <t>Area of Concern E: Wellness &amp; Clinical Services</t>
  </si>
  <si>
    <t>RR/SI/CI</t>
  </si>
  <si>
    <t>For Both laboratory/other diagnostic test. Check how much  patient has to travel for getting diagnostic services</t>
  </si>
  <si>
    <t>At least once in six months</t>
  </si>
  <si>
    <t xml:space="preserve">All </t>
  </si>
  <si>
    <t>NCD</t>
  </si>
  <si>
    <t>Eye</t>
  </si>
  <si>
    <t>ENT</t>
  </si>
  <si>
    <t>Oral</t>
  </si>
  <si>
    <t>Elderly</t>
  </si>
  <si>
    <t>Pallative</t>
  </si>
  <si>
    <t>Emergency</t>
  </si>
  <si>
    <t>Mental</t>
  </si>
  <si>
    <t>Elderly &amp; pallative</t>
  </si>
  <si>
    <t>Services Reference</t>
  </si>
  <si>
    <t>Date of Assessment</t>
  </si>
  <si>
    <t>Name of Assesssors</t>
  </si>
  <si>
    <t>Action Plan submission date</t>
  </si>
  <si>
    <t xml:space="preserve">Service Provision </t>
  </si>
  <si>
    <t>Patient Rights</t>
  </si>
  <si>
    <t>Inputs</t>
  </si>
  <si>
    <t>Support Services</t>
  </si>
  <si>
    <t>Clinical Services</t>
  </si>
  <si>
    <t>Infection Control</t>
  </si>
  <si>
    <t>Quality Management System</t>
  </si>
  <si>
    <t>Output</t>
  </si>
  <si>
    <t>Obtained</t>
  </si>
  <si>
    <t xml:space="preserve">Max </t>
  </si>
  <si>
    <t>Percentage</t>
  </si>
  <si>
    <t>Total</t>
  </si>
  <si>
    <t>The facility measures Service Quality Indicators</t>
  </si>
  <si>
    <t>Care in pregnancy &amp; Childbirth</t>
  </si>
  <si>
    <t>Neonatal &amp; Infant Health Services</t>
  </si>
  <si>
    <t>Childhood &amp; adolescent Health Services</t>
  </si>
  <si>
    <t>Family Planning</t>
  </si>
  <si>
    <t>Care for Common Ophthalmic and ENT</t>
  </si>
  <si>
    <t xml:space="preserve"> Oral health care.</t>
  </si>
  <si>
    <t>Elderly and Palliative health care</t>
  </si>
  <si>
    <t>Management of Mental health ailments.</t>
  </si>
  <si>
    <t>Management of Communicable diseases including minor aliments</t>
  </si>
  <si>
    <t>Drugs &amp; Diagnostics</t>
  </si>
  <si>
    <t>Name of Assessee</t>
  </si>
  <si>
    <t xml:space="preserve">Management of Communicable diseases </t>
  </si>
  <si>
    <t>Mandatory</t>
  </si>
  <si>
    <t>Type of Assessment (Internal/ State/External)</t>
  </si>
  <si>
    <t>  Management of Simple illness including Minor Elements</t>
  </si>
  <si>
    <t>Emergency Medical Services</t>
  </si>
  <si>
    <t>Management of Non Communicable Diseases</t>
  </si>
  <si>
    <t xml:space="preserve">Score Obtained </t>
  </si>
  <si>
    <t>Maximum Scores</t>
  </si>
  <si>
    <t>Oral health care.</t>
  </si>
  <si>
    <t>Theme Wise Score</t>
  </si>
  <si>
    <t xml:space="preserve">Theme Wise Score </t>
  </si>
  <si>
    <t>Reference No.</t>
  </si>
  <si>
    <t>Area of Concern/ Standards</t>
  </si>
  <si>
    <t>Area of Concern -A - Service Provision</t>
  </si>
  <si>
    <t>Area of Concern -B- Patient Rights</t>
  </si>
  <si>
    <t>Area of Concern -C- Inputs</t>
  </si>
  <si>
    <t>Area of Concern -D- Support Services</t>
  </si>
  <si>
    <t>Area of Concern -E- Clincal Care</t>
  </si>
  <si>
    <t>Area of Concern -F-Infection Control</t>
  </si>
  <si>
    <t>Area of Concern -G- Quality Management Systems</t>
  </si>
  <si>
    <t>Area of Concern -H- Outcome</t>
  </si>
  <si>
    <t>  Management of Non-Communicable diseases.</t>
  </si>
  <si>
    <t>NA</t>
  </si>
  <si>
    <t xml:space="preserve">Services for early registration, screening including lab investigation ,counselling &amp; identification of  high risk and  danger signs </t>
  </si>
  <si>
    <t>First aid, referral  &amp; follow up services for high risk pregnancies are provided</t>
  </si>
  <si>
    <t>APH, PIH, Pre eclampsia, Severe Anaemia, IUGR, Multiple pregnancies, Gestational Diabetes , Hypothyroidism, Syphilis and bad obstetric history</t>
  </si>
  <si>
    <t>Identification, primary management &amp; prompt referral  of sick new born &amp; infant</t>
  </si>
  <si>
    <t>New Born: Low birth weight newborn &lt;1800gms, Preterm, Sepsis, Birth asphyxia, Congenital anomalies
Infant: ARI, Diarrhoea, Jaundice, anaemia &amp; malnutrition, developmental delays</t>
  </si>
  <si>
    <t>Complete immunization schedule &amp; reporting of AEFI both from Sub centre &amp; Outreach</t>
  </si>
  <si>
    <t>Anaemia,  malnutrition, Vaccine preventable diseases, ARI,  Diarrhoea, Fever, ENT problems, Skin infections, Worm infestations, Poisoning, injuries/ accidents, 4D's,Sickle cell anaemia.</t>
  </si>
  <si>
    <t>Preventive &amp; promotive measures  under NTEP</t>
  </si>
  <si>
    <t>Case detection, treatment, referral &amp; follow up of cases under NTEP</t>
  </si>
  <si>
    <t>Awareness generation, vit A prophylaxis for eye (6month -5yr),  eye examination for pre term (less than 32 weeks)</t>
  </si>
  <si>
    <t xml:space="preserve"> 
Gum diseases (Gingivitis, Periodontitis), Dental caries and dental emergencies (Tooth ache, Tooth injuries , uncontrolled bleeding and abscess)</t>
  </si>
  <si>
    <t xml:space="preserve">(1) Population enumeration &amp; empanelment  of cases requiring palliative care
(2) Palliative care assessment 
(3) Home visit for psycho- social support
and basic nursing care 
(4)  Dispense drugs &amp; consumables as per requirement </t>
  </si>
  <si>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</si>
  <si>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 xml:space="preserve">Availability of disposables for Dressing / Emergency management </t>
  </si>
  <si>
    <t xml:space="preserve">Check staff is skilled to undertake the trouble shooting </t>
  </si>
  <si>
    <t xml:space="preserve">Check process followed to maintain the temperature of  refrigerator used for drugs/ vaccine/ lab kits </t>
  </si>
  <si>
    <t xml:space="preserve">Information regarding RMNCHA care seekers are recorded &amp; updated using IT platform </t>
  </si>
  <si>
    <t>Population enumeration, coverage, screening, referral &amp;  follow ups</t>
  </si>
  <si>
    <t xml:space="preserve"> Check number of  health promotion campaign conducted out of planned in proceding quarter </t>
  </si>
  <si>
    <t xml:space="preserve">There is a system of taking feedback  from ASHAs / VHNSCs/ VHND to improve the services </t>
  </si>
  <si>
    <t>(1) Sharing the knowledge &amp; experience with other
(2) Work together to solve the problems
(3 Helping health functionaries in health promotion   (as  convenient)</t>
  </si>
  <si>
    <t>(1) Identify pool of local yoga instructors 
(2) Prepare &amp; disseminate weekly/monthly schedule of classes for community yoga trainings</t>
  </si>
  <si>
    <t>No Smoking sign is displayed at the prominent places</t>
  </si>
  <si>
    <t>All individuals and families are empanelled  under H WC</t>
  </si>
  <si>
    <t>(1) Check family folders are maintained for entire registered  population in facility's coverage area. 
(2) Check data base is updated regularly for new entrants  and  exits (annually) &amp; their illness.</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</si>
  <si>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</si>
  <si>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(1) Medication calendars /schedules, specify the time to take medications, medicine related information sheets, specific packaging’s such as pill boxes/ envelope,  indicating the time/ frequency  of dose.  
(2) Check patient is aware of 5 moments of medication safety</t>
  </si>
  <si>
    <t xml:space="preserve">(1) Right patient, right drug, right route, right time, right dose &amp; right documentation. 
(2) Check system in place to verify the verbal  orders given by MO </t>
  </si>
  <si>
    <t>At least once in a year 
with PHC MO/ Physician of referral facility</t>
  </si>
  <si>
    <t>(1) Non compliances ( viz over prescription, irrational use of antibiotics, drugs, vitamins, vaccines, diagnostics etc)  are enumerated ,  (2) Action plan is prepared &amp; Primary health care team is hand holded &amp; guided for improvement</t>
  </si>
  <si>
    <t>Protocols for snake bite, poisoning, drowning, trauma, burn, fits, cardiac or respiratory arrest , haemorrhoids, rectal
prolapse, hernia, hydrocele, appendicitis etc.</t>
  </si>
  <si>
    <t xml:space="preserve">(1) Check how ambulances are called &amp; patient is shifted.
(2) Transfer register is maintained to record the details of the refferred patient
</t>
  </si>
  <si>
    <t>The facility has disaster management plan in place</t>
  </si>
  <si>
    <t>Staff is aware of  process of sorting the patients in case of mass causalty/ outbreak</t>
  </si>
  <si>
    <t>Blindness &amp; visual impairment register, records of vit A prophylaxis, listing of eye disorders, Surveillance records of TT/TI cases as per NPCB &amp; VI</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</si>
  <si>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</si>
  <si>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t>Check staff is trained &amp; able to  perform Heimlich manoeuvre/ dislodge obstruction from windpipe</t>
  </si>
  <si>
    <t>Staff is trained to identify ENT aliments require referral to higher centre</t>
  </si>
  <si>
    <t>(1) Filling of CBAC form (more than 30yrs - Check records screening is not limited up to oral cancers it should include screening of other dental conditions as well )
(2) Check linkage with RBSK (0-18 Yrs.) 
(3) Rest 18-29 yrs. - under opportunistic screening</t>
  </si>
  <si>
    <t>Check Staff  uses specific  tools for early identification &amp; screening of MNS</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</si>
  <si>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</si>
  <si>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</si>
  <si>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Chikungunya, KA, JE, LF etc. 
Any of the cases in their catchment  area</t>
  </si>
  <si>
    <t>The facility provides services under National Tuberculosis Elimination Program (NTEP)</t>
  </si>
  <si>
    <t>NTEP register &amp; records are maintained</t>
  </si>
  <si>
    <t>Primary healthcare team  identify and ensure referral of suspected cases of Leprosy</t>
  </si>
  <si>
    <t>NLEP register &amp; records are maintained</t>
  </si>
  <si>
    <t xml:space="preserve">(1) Information is collected from Home visit (for above described syndrome) &amp;  from SC- OPD 
(2) Collation of data  in Register for Syndromic Surveillance </t>
  </si>
  <si>
    <t>The facilities provide services for National Viral Hepatitis Control Programme (NVHCP)</t>
  </si>
  <si>
    <t>Awareness generation - (a)Risk factors: overweight &amp; obesity, Physical  inactivity &amp; stress  (b) Healthy life style: diet, exercise, avoidance tobacco &amp; alcohol, (c ) Counselling for Lifestyle modification  (d) importance of regular follow &amp; compliance to medication</t>
  </si>
  <si>
    <t>Random blood sugar 140mg/dl and mg/dl.
Frequent urination, increased hunger,excessive thirst, unexplained weight loss, extreme tiredness, blurred vision, slow wound healing numbness or tingling hands or feet &amp; sexual problems</t>
  </si>
  <si>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</si>
  <si>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Staff is aware about sign &amp; symptom of cervical cancer</t>
  </si>
  <si>
    <t>Staff is aware about sign &amp; symptom of Breast cancer</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</si>
  <si>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</si>
  <si>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</si>
  <si>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</si>
  <si>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</si>
  <si>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</si>
  <si>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Through trainer Yoga instructor (ASHA/ Asha facilitator/ Yoga teacher/ physical instructor from school)</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</si>
  <si>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</si>
  <si>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 xml:space="preserve">(1) Activity of daily living 
(2) Geriatric depression scale, 
(3) Mini mental state examination.
(4) Check how many cases are identified &amp; referred (if required) 
</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</si>
  <si>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</si>
  <si>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Counter foil are updated &amp; utilized for follow up</t>
  </si>
  <si>
    <t xml:space="preserve">Estimating the beneficiaries &amp; logistic. Preparing due list of expected beneficiaries  including number of beneficiaries &amp; wastage/dosage per multidose vials
All the vaccines covered under OVP can be used up to 4 weeks if meeting OVP norms </t>
  </si>
  <si>
    <t>1. Ask the staff to enumerate categories or whether he/she can differentiate between minor &amp; severe AEFI.
2. The case definition list of severe/serious AEFI is available with provider</t>
  </si>
  <si>
    <t>1.Verify weekly report of AEFI cases.
2.Nil reporting in case of no AEFI case.
3. Verify HMIS report of previous months</t>
  </si>
  <si>
    <t>Assessment for identification of possible serious bacterial infections among young infant (0-59 days) &amp; children (2 -59 months)</t>
  </si>
  <si>
    <t>Nutritional Counselling,  advice on topic related to Growth and development, 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</si>
  <si>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</si>
  <si>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</si>
  <si>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</si>
  <si>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 xml:space="preserve">Check with staff the expected pregnancies in her area / how to calculate it.(Birth Rate X Population/1000   Add 10% as correction factor (Still Birth) </t>
  </si>
  <si>
    <t xml:space="preserve">1.Check with ANM how she tracks missed out ANC. Use of MCTS by generating work plan and follow-up with ASHA, AWW etc.
2. Check if there is practice of recording Mobile no. of clients/next to kin for follow up </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</si>
  <si>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</si>
  <si>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 xml:space="preserve">Check for ANC record that pregnancy has been confirmed by using pregnancy test Kit (Nischay Kit) </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</si>
  <si>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</si>
  <si>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</si>
  <si>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</si>
  <si>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Staff can recognize the cases, which would need referral to higher centre(FRU) </t>
  </si>
  <si>
    <t>There is an established procedure for identification of High risk pregnancy and appropriate &amp; timely referral.</t>
  </si>
  <si>
    <t xml:space="preserve">1. Prophylactic - one IFA tablet per day for six months during ANC &amp;PNC. 2.Therapeutic dose- double the dose in case of anaemia. 3. Improvement in haemoglobin label is continuously monitored and recorded </t>
  </si>
  <si>
    <t xml:space="preserve">Pregnant women is counselled for planning and preparation for birth </t>
  </si>
  <si>
    <t>Pregnant women is counselled recognize danger signs during pregnancy</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</si>
  <si>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</si>
  <si>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</si>
  <si>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 xml:space="preserve">1. Check progress is recorded, Women is allowed to give birth in the position she wants , Check progress is recorded on partograph.
2. Women are encouraged and counselled for allowing birth companion of their choice </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</si>
  <si>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</si>
  <si>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</si>
  <si>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</si>
  <si>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Staff is aware of Indications for reffering patient for to higher centre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</si>
  <si>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</si>
  <si>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The facility ensures standard practices and equipment for personal protection</t>
  </si>
  <si>
    <t xml:space="preserve">(1) Check adequate required  gloves, mask &amp; apron etc is available &amp; used
(2) Check Disposable Gloves, Cap, Mask  are not reused, 
(3) Check records for continuity of supply.
</t>
  </si>
  <si>
    <t>(1)Availability of  bins and non chlorinated plastic bag, Covered and Foot operated bins with Display of Bio Hazard sign.
(2) Availability of needle/hub cutter &amp; puncture proof boxes
(3)Check the adequacy of supply</t>
  </si>
  <si>
    <t>(1)  BMW  is not stored for more than 48 hours
(2) Functional linkage with CTF/  If Functional deep burial &amp; sharp pit is available- dispose waste on regular basis,  Check there is no scope for unauthorized entry; Display of Bio Hazard sign at the point of use.</t>
  </si>
  <si>
    <t xml:space="preserve">Check the functional linkage/records with CBWTF operator or has pre approved functional deep burial </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</si>
  <si>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</si>
  <si>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Quarterly -By Block nodal officer, Bi Annual - by District Nodal officer</t>
  </si>
  <si>
    <t>The facility measures productivity indicators</t>
  </si>
  <si>
    <t>The facility measures efficiency indicators.</t>
  </si>
  <si>
    <t>The facility measures clinical care indicators.</t>
  </si>
  <si>
    <t>The facility measures service quiality indicators</t>
  </si>
  <si>
    <t>Name of Ayushman Arogya Mandir</t>
  </si>
  <si>
    <t>Details of Services Provided at Ayushman Arogya Mandir</t>
  </si>
  <si>
    <t>Ayushman Arogya Mandir Overall Score &amp; Area of Concern wise Scores</t>
  </si>
  <si>
    <t>Overall Score of Ayushman Arogya Mandir</t>
  </si>
  <si>
    <t>Ayushman Arogya Mandir Overall Score Card</t>
  </si>
  <si>
    <t xml:space="preserve">Ayushman Arogya Mandir undertakes  health promotion and disease prevention activities through Community level resources </t>
  </si>
  <si>
    <t>Branding of Ayushman Arogya Mandir is done as per guidelines</t>
  </si>
  <si>
    <t>(1) Service specific relevant IEC is displayed
(2) Check availability of the updated IEC material 
(3) Check no outdated information is displayed in Ayushman Arogya Mandir
(4) Check audio visual aids are used to display the IEC/ information</t>
  </si>
  <si>
    <t>(1) Check relevant poster are displayed
(2) Check staff engages the  community  in disseminating key messages in outreach as well as Ayushman Arogya Mandir related to nutrition &amp; sanitation through various activities viz: 3 D food pyramid, food fortification pocket flyer, +F logo puzzle, waste management, hand washing, food adulteration etc.
(3) Check AV aids are played in waiting area as well as during EAT right campaign</t>
  </si>
  <si>
    <t>Ayushman Arogya Mandir promotes wellness through EAT right campaign</t>
  </si>
  <si>
    <t>Ayushman Arogya Mandir is located closer to community</t>
  </si>
  <si>
    <t xml:space="preserve">Check Ayushman Arogya Mandir premises is free from any physical barrier </t>
  </si>
  <si>
    <t>Check Ayushman Arogya Mandir premises is obstacle free for ambulatory and semi ambulatory individuals</t>
  </si>
  <si>
    <t xml:space="preserve">Check community is aware of services provided, grievance redressal mechanism, contact details of higher centre, contact details of ambulances by Ayushman Arogya Mandir. </t>
  </si>
  <si>
    <t xml:space="preserve">(1) Check Ayushman Arogya Mandir has policy in place  regarding access of clinical information &amp; records.                                   (2) Staff is aware of it
(3) Need based individual's summary &amp; prescription details are provided. (IT system- have option for print) 
</t>
  </si>
  <si>
    <t>Check all drugs in the Ayushman Arogya Mandir-EDL are provided free of cost</t>
  </si>
  <si>
    <t>within Ayushman Arogya Mandiror its premises</t>
  </si>
  <si>
    <t>Ayushman Arogya Mandir has installed fire  extinguisher and staff know how to operate it</t>
  </si>
  <si>
    <t>Ayushman Arogya Mandir does not have temporary connections and loosely hanging wires</t>
  </si>
  <si>
    <t>Ayushman Arogya Mandir has adequate ICT hardware  for  efficient delivery of services</t>
  </si>
  <si>
    <t>Ayushman Arogya Mandir has adequate ICT software  for  efficient delivery of services</t>
  </si>
  <si>
    <t>1 ASHA per 1000 population / ASHA per 500 population for tribal and hilly area.
1 ASHA facilitator/20,000 population
Staff is aware of their role and responsibilities for Ayushman Arogya Mandir &amp; community</t>
  </si>
  <si>
    <t xml:space="preserve">Ayushman Arogya Mandir Building is painted/whitewashed in uniform colour &amp; its branding done as per the guideline </t>
  </si>
  <si>
    <t>No condemned/Junk material in Ayushman Arogya Mandir (corridors, roof,  administrative area , backyard)</t>
  </si>
  <si>
    <t xml:space="preserve">Ayushman Arogya Mandir  remove its junk periodically as per condemnation policy.
</t>
  </si>
  <si>
    <t xml:space="preserve">Ayushman Arogya Mandir  has a process to consolidate and calculate the consumption </t>
  </si>
  <si>
    <t xml:space="preserve">(1) Timely indenting the drugs for common aliments &amp; emergency cases
(2) Timely indenting of Drugs of  new or regular chronic patients under Ayushman Arogya Mandir
(3)  Check the adequacy of the available drugs (Demand &amp; supply) 
</t>
  </si>
  <si>
    <t xml:space="preserve">(1) For Ayushman Arogya Mandir, campaigns  and home based care.
(2) Check staff is aware of any stock out </t>
  </si>
  <si>
    <t>There is specified place to store medicines in Ayushman Arogya Mandir</t>
  </si>
  <si>
    <t>No expired drug is found in Ayushman Arogya Mandir</t>
  </si>
  <si>
    <t>Ayushman Arogya Mandir has established  procedure for safe keeping &amp; retrieval of  paper based records</t>
  </si>
  <si>
    <t>Ayushman Arogya Mandir has established procedure for access &amp; retrieval of  electronic records</t>
  </si>
  <si>
    <t xml:space="preserve">Ayushman Arogya Mandir has functional  Jan Arogya  Samiti </t>
  </si>
  <si>
    <t xml:space="preserve">A. (1) Maintenance of Ayushman Arogya Mandir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</si>
  <si>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 xml:space="preserve">Check JAS committee has prepared action plan along with Ayushman Arogya Mandir </t>
  </si>
  <si>
    <t>Check PHC -MO provide supportive supervision  &amp; monitoring for Ayushman Arogya Mandir activities</t>
  </si>
  <si>
    <t>(1) Monthly review of service delivery &amp; performance of Ayushman Arogya Mandir
(2) Supportive supervision for Ayushman Arogya Mandir staff</t>
  </si>
  <si>
    <t xml:space="preserve">The Ayushman Arogya Mandir facilitate planning &amp; implementation of  health promotion and disease  prevention activities through community level interventions </t>
  </si>
  <si>
    <t>Check Ayushman Arogya Mandir is aware of community level approaches for health promotion and disease  prevention</t>
  </si>
  <si>
    <t xml:space="preserve">(1) Check the list of VHND planned &amp; conducted
(2) List of AWC under Ayushman Arogya Mandir &amp; name of the AWC where VHNDs conducted  </t>
  </si>
  <si>
    <t>(1) Check advance plan is available with Ayushman Arogya Mandir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</si>
  <si>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Ayushman Arogya Mandir have created Patient support groups for  various issues/ disease conditions</t>
  </si>
  <si>
    <t>Check the  frequency , location &amp; timing of PSG meetings facilitated by Ayushman Arogya Mandir</t>
  </si>
  <si>
    <t xml:space="preserve">Ayushman Arogya Mandir engage other allied departments for intersectoral convergence  </t>
  </si>
  <si>
    <t xml:space="preserve">Ayushman Arogya Mandir promotes wellness &amp; health promotion through Yoga </t>
  </si>
  <si>
    <t>Ayushman Arogya Mandir is aware of constitution of its catering population</t>
  </si>
  <si>
    <t>The facility has established procedure for registration &amp; consultation  in Ayushman Arogya Mandir</t>
  </si>
  <si>
    <t>CHW ensures home visit, counselling/ supportive activities for risk factor modification, provide reminder for follow up at Ayushman Arogya Mandir &amp; collection of drugs. Linkage with MMU/RBSK mobile unit</t>
  </si>
  <si>
    <t xml:space="preserve"> Central hub/diagnostic units are identified &amp; linkage has  established for tests not done  at Ayushman Arogya Mandir</t>
  </si>
  <si>
    <t xml:space="preserve">Ayushman Arogya Mandir has system for timely reporting, retaining  &amp; prompt retrieval of  diagnostic result </t>
  </si>
  <si>
    <t>(1) Check IT system is used for  reporting of diagnostic results from PHC/referral centre or identified  hub results.   
(2) Biological reference intervals for  laboratory tests are available in Ayushman Arogya Mandir</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</si>
  <si>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Ayushman Arogya Mandir /in home visits</t>
  </si>
  <si>
    <t>Both in Ayushman Arogya Mandir &amp; home based care. 
Investigations, refill the medicines, performing  minor procedure, administrating  vaccine etc</t>
  </si>
  <si>
    <t>Ayushman Arogya Mandir ensures timely availability of ambulances services for emergency cases</t>
  </si>
  <si>
    <t>Ask staff about common dental emergencies   &amp; its primary management.
 Pain, swelling/abscess, tooth injury, non healing ulcer, uncontrolled bleeding from gums, extraction site.
Treatment: Symptomatic relief at Ayushman Arogya Mandir &amp; refer to dentist at CHC/DH</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</si>
  <si>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Ayushman Arogya Mandir and (4) Provide adherence support for treatment (5) Side effects and toxicities for prescribed medications</t>
  </si>
  <si>
    <t>(1) Fortnightly Home  visit &amp; testing people with current/ recent fever &amp; chills in past 14 days using RDT.
(2) Malaria detection in cases presenting with fever at Ayushman Arogya Mandir 
(3) Detection by using RDT/Microscopy. (Microscopy- result should be made available within 24 hrs)
(4) Negative RDT cases strongly suspected of malaria cross checked by microscopy
(5) Check Ayushman Arogya Mandir is aware of confirmed malaria cases in its catchment area</t>
  </si>
  <si>
    <t>(1) Diagnostic- RDK 
(2) Management-   Bed rest, 
cold sponging,&amp; symptomatic treatment.
(3) Check Ayushman Arogya Mandir is aware of dengue cases in its catchment area</t>
  </si>
  <si>
    <t>Ayushman Arogya Mandir support, supervision &amp; manage presumptive, confirmed &amp; on treatment cases including DR- TB patients</t>
  </si>
  <si>
    <t>(1)Provision of DOTS at Sub-centre, proper
documentation and follow-up, home based support, regular screening of cases for common  adverse effects, ensure compliance &amp; completeness of course
(2) Check Ayushman Arogya Mandir is aware of presumptive, confirmed &amp; on treatment cases in its catchment area</t>
  </si>
  <si>
    <t>Ayushman Arogya Mandir-HSC is aware of their roles in NACP</t>
  </si>
  <si>
    <t>Ayushman Arogya Mandir -SC has linkage for management of HIV/AIDS complications</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</si>
  <si>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</si>
  <si>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 xml:space="preserve">Ayushman Arogya Mandir ensures frequency of follow up &amp; supply of required medicines </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</si>
  <si>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</si>
  <si>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 xml:space="preserve">Ayushman Arogya Mandir is aware of  risk factors of  Nonalcoholic fatty liver disease (NAFLD) </t>
  </si>
  <si>
    <t>Check cancer screening services are provided through Ayushman Arogya Mandir</t>
  </si>
  <si>
    <t xml:space="preserve">Check Ayushman Arogya Mandir is providing Yoga services </t>
  </si>
  <si>
    <t>1. Check roster is available, updated &amp; displayed
2. Community is aware of yoga sessions conducted by Ayushman Arogya Mandir</t>
  </si>
  <si>
    <t xml:space="preserve">Ayushman Arogya Mandir ­undertake preliminary assessment for the need of assistive devices </t>
  </si>
  <si>
    <t xml:space="preserve">Check how many elderly supported by Ayushman Arogya Mandirs for  supportive aids viz Walking sticks, callipers, infrared lamp, shoulder wheel, pully &amp; walker (as per requirement) through PHCs
</t>
  </si>
  <si>
    <t>Ayushman Arogya Mandir -SC maintain tracking bag/ tickler box</t>
  </si>
  <si>
    <t>Clinical information &amp; records of ANC is kept with Ayushman Arogya Mandir</t>
  </si>
  <si>
    <t xml:space="preserve">Ayushman Arogya Mandir has designated area for storage for BMW </t>
  </si>
  <si>
    <t>Ayushman Arogya Mandir  waste is collected &amp; transported in close container/bag</t>
  </si>
  <si>
    <t>Ayushman Arogya Mandir has facility for disposal of Biomedical waste</t>
  </si>
  <si>
    <t>Ayushman Arogya Mandir have valid contract with CTF for disposal of BMW waste/ else facility should have deep burial pit and sharp pit within premises of Health facility. Such deep burial pit should have prior approval from prescribed authority &amp; meet the specified norms</t>
  </si>
  <si>
    <t xml:space="preserve">No burning of any category of waste within/outside Ayushman Arogya Mandir </t>
  </si>
  <si>
    <t xml:space="preserve">The Ayushman Arogya Mandir  has  Quality team in place </t>
  </si>
  <si>
    <t>(1) On defined intervals for patient or their attendant  visiting Ayushman Arogya Mandir &amp;  Client visiting Health campaigns, VHNDs, PSGs etc.
(2) Check Valid Sample size is taken (3) Check format is in local language or easy to understand (4) Sample having representation from all sections (age, gender, cast, religion etc)</t>
  </si>
  <si>
    <t xml:space="preserve">Handholding support and supervision is provided to Ayushman Arogya Mandir by PHC, block/ district/state teams </t>
  </si>
  <si>
    <t>Service delivery and performance of Ayushman Arogya Mandir is reviewed  regularly</t>
  </si>
  <si>
    <t>Ayushman Arogya Mandir performance is reviewed regularly by block/district/state nodal officer</t>
  </si>
  <si>
    <t>Ayushman Arogya Mandir team improve  on the identified non compliances &amp; action are taken</t>
  </si>
  <si>
    <t>Quality objectives are defined for the Ayushman Arogya Mandir</t>
  </si>
  <si>
    <t xml:space="preserve"> SC  type B</t>
  </si>
  <si>
    <t>Name of AAM is written in regional language</t>
  </si>
  <si>
    <t>(1) Outer surface of the building is metallic yellow . (mistmatch in olour require prior approval from MOHFW)
(2) Windows and their frame in brown with specified shade.
(3)  Six illustrations are drawn on the façade and are prominently displayed 
(4) HWC is renamed as Ayushman Arogya Mandir with its tag line "Arogyam Paramam Dhanam"
 (5) Logo of NHM and Ayushman Bharat.
(6). Check electronic display of boards of the services.
Give non complaince if it is still named as HWC, painted or flex or electronic</t>
  </si>
  <si>
    <t>(1) HWC is renamed as Ayushman Arogya Mandir with its tag line "Arogyam Paramam Dhanam"
(2) Check the translation of regional language correspond with designated name. (3) Check the tagline is transliterated only.
(4) Check no flex or banner is used 
Flex affixed on metal frame is only allowed for a rental building.
Give non complaince if it is still named as HWC, painted or flex or electronic</t>
  </si>
  <si>
    <t xml:space="preserve">(1) Check patients is explained about - diagnosis, treatment plan (dosage, period etc), special instructions, referral &amp; follow up
(2)  Ayushman Arogya Mandir team provide  support  for linkage with PM- JAY  to  avail the scheme benefits
(3) Facilitate identification &amp; registration of families for PM- JAY </t>
  </si>
  <si>
    <t>Ayushman Arogya Mandir -Health Sub Centre</t>
  </si>
  <si>
    <t>Normal Delivery using partograph, identification &amp; management of danger sign during labour and post-delivery 24 hr stay</t>
  </si>
  <si>
    <t>SC- type B</t>
  </si>
  <si>
    <t>Name of the facility, list of services and drugs available are displayed prominently</t>
  </si>
  <si>
    <t xml:space="preserve"> (1) Name of the Ayushman Arogya Mandir, Service Packages and  time mandate is displayed. 
 (2) Check the name of Ayushman Arogya Mandir is visible at night also
(3) List of available drugs and its stock status is displayed</t>
  </si>
  <si>
    <t xml:space="preserve">(1) In local language
(2) Service Provided,  contact details of  fire, police  ambulance.  Name &amp; contact detail of CHW and nearest referral centre. 
(3) Details of grievance re addressal mechanism 
(4) Citizen rights and responsibilities
(5) Citizen entitlements as per scope of services- all  NHP including RMNCHA and PMJAY
</t>
  </si>
  <si>
    <t xml:space="preserve">The full range of services are available for the time period, as mandated </t>
  </si>
  <si>
    <t>(1) Ayushman Arogya Mandir is functional for at least six hours per day
(2) Ayushman Arogya Mandir- provide services for all 12 packages</t>
  </si>
  <si>
    <t>Check Staff and community  is aware of Patient rights and responsibilities</t>
  </si>
  <si>
    <t xml:space="preserve">(1) Complaint Box/ Complaint register/ facility specific IT system. Defined period for resolving the complaints
(2) Corrective and preventive action taken </t>
  </si>
  <si>
    <t xml:space="preserve">Ayushman Arogya Mandir provide free of cost services </t>
  </si>
  <si>
    <t>(1) As per service package or 
 RMNCHA, CD, NCD, Eye, ENT, Oral, Mental Health, Elderly, Pallative, Emergency medical services etc
(2) Screening and investigation services are provided free of cost</t>
  </si>
  <si>
    <t>Availability of free teleconsultation and diagnostic  services</t>
  </si>
  <si>
    <t xml:space="preserve">Availability of adequate patient amentities
</t>
  </si>
  <si>
    <t>(1) Adequate waiting space: Covered waiting area accommodating 20-25 Chairs. 
(2) Availability of separate toilets for male &amp; female
(3) (Check toilets are functional with running water facility. 
(4) Check that the toilets are  friendly for specially-abled patients</t>
  </si>
  <si>
    <t>Demarcated space for Laboratory/diagnostics, drugs storage</t>
  </si>
  <si>
    <t>(1) Lab. space is adequate for carrying out Lab. activities
(2) (Storage space for storing medicines ,Consumables &amp; equipment etc.
(3) Check the availability of racks/ Almirahs/ shelf etc</t>
  </si>
  <si>
    <t>Adequate space/room for Yoga and immunization activities</t>
  </si>
  <si>
    <t>SC  Type B</t>
  </si>
  <si>
    <t>(1) Check availability of Smartphones/ Tablets and Laptop/desktops, internet connectivity (2mbps).
(2) For tele medicine services,check desktop/ Laptop have headphone , HD web camera &amp; printer  connected  with it 
(3) Availablity of telphone/Mb for communication</t>
  </si>
  <si>
    <t xml:space="preserve">(1) Availability of internet connnectivity
(2) Check availability of  functional &amp; updated Portals or applications viz  RCH portal, Ayushman Arogya Mandir portal, NCD portal, ANMOL, DVDMS, NIKSHAY, e-sanjeevani, HMIS etc. and any state specific application.
</t>
  </si>
  <si>
    <t xml:space="preserve">(1) 2ANM (1 essential &amp; 1 Desirable)- SC type -A
2 ANM (Essential, one may be staff nurse) - Only for SC type-B
(2) Staff is aware of their role and responsibilities 
(3) Staff adhere to their respective dress code and wear their  ID card
</t>
  </si>
  <si>
    <t>(1) 1 Female and 1 Male 
(2) Staff is aware of their role and responsibilities for Ayushman Arogya Mandir and community
(3) Staff adhere to their respective dress code and wearing their  ID card</t>
  </si>
  <si>
    <t>(1) As per eligibility criteria.
(2) Staff is aware of their role and responsibilities 
(3) Staff adhere to their respective dress code and wearing their  ID card</t>
  </si>
  <si>
    <t xml:space="preserve">Availability of Intestinal Anti Helminthes and Antifilarial </t>
  </si>
  <si>
    <t>(1) Albendazole Tablet 400 mg, Albendazole Oral liquid 200 mg/5 ml
(2) Diethylcarbamazine Tablet 100 mg
Diethylcarbamazine  Oral liquid 120 mg/5 ml</t>
  </si>
  <si>
    <t>One bucket for Cleaning solution, second forwringing the mop. 
Ask the cleaning staff about the process, Disinfection , washing &amp; keeping mops  for drying after every cleaning cycle</t>
  </si>
  <si>
    <t xml:space="preserve">Check Examination bed, table cloth etc are clean. 
There is system in place for washing the dirty linen </t>
  </si>
  <si>
    <t xml:space="preserve"> (1) Drugs and consumables are stored away from water / dampness and sources of direct  heat &amp;  sunlight etc.
(2)  Medications that are considered light-sensitive will be stored in closed drawers.
(3) Check process in place for storage of drugs, laboratory kits &amp; vaccines etc  requiring controlled temperature</t>
  </si>
  <si>
    <t>(1) Drugs are not stored at floor ,Heavy items are stored at lower shelves/racks and fragile items are not kept on the edges 
(2) LASA ( Look alike and Sound alike ) are stored separately</t>
  </si>
  <si>
    <t xml:space="preserve">In dispensing area as well as drug storage area
</t>
  </si>
  <si>
    <t>(1) Check all near expiry drugs are shifted back to PHC/ referral centre/ facility where it is urgently required based on inventory turnover (that is-  Fast, slow or non moving drugs)
(2)  Check there is demarcated space/ shelf to keep expired drugs away from main dispensing area</t>
  </si>
  <si>
    <t xml:space="preserve">Co ordination with specialist / super specialist and patient  for tele consultation   </t>
  </si>
  <si>
    <t>(1) As per roster - send the patient to PHC
(2) Pre appointment, location for consultation
(3)  Check reminder / SMS alerts are sent for appointments/ referral/ follow up cases</t>
  </si>
  <si>
    <t>(1) Secure place to keep records and registers
(2) Check records are easy to retrieve 
(3) Check physical record retention period is defined as per state policy and staff is aware of it</t>
  </si>
  <si>
    <t>(1) System clearly define who all are authorized  to access the patient electronic information 
(2) Password/finger print protected Tablets
(3) Any restriction/ firewall to protect the individual's information from mis-use etc
(4) (3) Check e record retention period is defined as per state policy and staff is aware of it</t>
  </si>
  <si>
    <t xml:space="preserve"> Functional platform/s and updated digital records for task management and   reporting and monitoring of the  performance of health care provider</t>
  </si>
  <si>
    <t>(1) Work plan generation- daily, weekly &amp; missed task, reminders to team for  scheduling appointments ,follow up of home visits and outreach activities, Special days etc
(2) Daily reporting of all the activities , IT  support to generate  performance matrix of Service Providers, calculating performance based incentive, Support for staff monitoring &amp; maintenance of their credentials</t>
  </si>
  <si>
    <t>Check social accountability mechanism  are place and conducted at periodic intervals.</t>
  </si>
  <si>
    <t xml:space="preserve">Check CHO provide  on job mentoring &amp; supervision for VHSND or campaign and household visits </t>
  </si>
  <si>
    <t xml:space="preserve">(1) Check CHO  provide on job  mentoring &amp; support to frontline workers (ASHA/ MPW) 
(2) Monitoring the quality of services using checklist 
(3) Check report is duly signed by both MPW &amp; ASHA and a copy is shared with MO- PHC
 (4) Visiting households requiring additional support or motivation </t>
  </si>
  <si>
    <t>by MO,  Ask the example where actions are taken based on feedback</t>
  </si>
  <si>
    <t xml:space="preserve">(1) Regular meetings are being conducted , at least 2 meetings per month
(2) Community based action plan for health is prepared 
(3) Provide support to frontline workers for health related activities </t>
  </si>
  <si>
    <t>Facilities provide follow up/re assessment for cases under Communicable and Non Communicable diseases</t>
  </si>
  <si>
    <t>(1) Early case detection, primary management/stabilisation, Complete details of case records/care provided - use of referral slip 
(2) Check availability of separate colour coded referal slip -for easy identification in referral centre</t>
  </si>
  <si>
    <t xml:space="preserve">Check untoward /adverse drug event is reported :  Minimum information model (MIMPS) for medication safety is followed &amp; used for reporting &amp; subsequent actions planning
</t>
  </si>
  <si>
    <t>(1) Check the cases in which CHO has prescribed  medicines/ antibiotics.
 (2) Check if  the drugs are either prescribed more than required dose /quantity or on more occasion than necessary.
(3) Check high end or more than one antibiotics are prescribed . Give non compliance if any of the above (point 2 or 3 ) is yes.</t>
  </si>
  <si>
    <t>(1) Observe interaction at session site and interview parents /care giver. Antipyretic drugs are provided wherever required
(2) Beneficiary  is asked to stay for half an hour after vaccination
(3) taff is aware of minor &amp; serious AEFI with its management, reporting of AEFI  Counselling on side effects and follow up visits (CEI)</t>
  </si>
  <si>
    <t xml:space="preserve">Person is identified to supervise the sanitation ald hygiene of Ayushman Arogya Mandir and its surrounding area.
</t>
  </si>
  <si>
    <t xml:space="preserve">(1) Washbasin with functional drainage pipe, tap, running water, Soap (Soap bar/liquid), AHR, Display of hand washing poster (Pictorial- Local language)
(2) Check availability of  Soap  and Alcohol Hand rub for outreach </t>
  </si>
  <si>
    <t xml:space="preserve">Demonstration : Six Steps of Handwashing  &amp;  ask about Five Moments of handwashing </t>
  </si>
  <si>
    <t>(1) Observe staff about the decontamination of  instruments is done with 0.5% of chlorine solution for 10 min. Check instrument are cleaned thoroughly with  soap or detergent and water. Ask staff when &amp; how they clean the  surfaces
(2) Ask whether staff know how to make chlorine solution</t>
  </si>
  <si>
    <t xml:space="preserve">(1) Display of work instructions for segregation 
(2) 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</si>
  <si>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 xml:space="preserve">No garbage piles in and outside.
No signs of burning of waste </t>
  </si>
  <si>
    <t xml:space="preserve">Review the minutes of meeting </t>
  </si>
  <si>
    <t>(1) Check: Performance on indicators is reviewed
(2) Issues needed to be addressed at the PHC review meeting are discussed 
(3)  Quality Activities planned for month are discussed</t>
  </si>
  <si>
    <t>Analysis of low performing attributes is done and actions are planned</t>
  </si>
  <si>
    <t xml:space="preserve">Total </t>
  </si>
  <si>
    <t xml:space="preserve">Target </t>
  </si>
  <si>
    <t>SC Type 2</t>
  </si>
  <si>
    <t xml:space="preserve">   </t>
  </si>
  <si>
    <t>Availability of functional services under IDSP/IHIP</t>
  </si>
  <si>
    <t xml:space="preserve">(Screen/ curtain/ frosted glass on windows </t>
  </si>
  <si>
    <t xml:space="preserve"> (1) Verify with records that performance appraisal has been done at least once in a year and verify with staff for actual assessment done 
(2) Check training needs are identified based on performance evaluations  &amp; adequate skills are provided
(3) Check IT platforms are used  for regular continuous learning &amp; and capacity building
(4)  Check how many capacity building training/workshop attended by primary healthcare team in last quarter</t>
  </si>
  <si>
    <t>Availability of medicines for Respiratory tract</t>
  </si>
  <si>
    <t>Availability of  Analgesics, Anti Pyretic, NSAIDS and anti allergics</t>
  </si>
  <si>
    <t xml:space="preserve"> (1) Aspirin tab 75, Diclofenac tab 50mg, Diclofenac injection 25mg/ml, Paracetamol tab 250mg, Paracetamol Syrup 125mg/5ml, Paracetamol Syrup250 mg/5 ml,  Ibuprofen tab 200mg
(2)  Levocetirizine tablet (5mg) , Levocetirizine Oral liquid , Hydrocortisone Succinate injection 100mg, Pheniramine inj 22.75mg/ml, Adrenaline inj 1mg/ml</t>
  </si>
  <si>
    <t xml:space="preserve">Availability of injectables and antispetics </t>
  </si>
  <si>
    <t>(1) Anti rabies vaccine, Inj. Tetanus Toxoid
(2) Hydrogen peroxide,  Gentian violet, Povidone Iodine, Framycetin sulphate ointment</t>
  </si>
  <si>
    <t xml:space="preserve">  </t>
  </si>
  <si>
    <t xml:space="preserve">(1) Check palliative care team is constituted, comprising of CHO, MPW, ASHA &amp; volunteer.
(2) Check updated roster for undertaking scheduled visits.
(3) Check the compliance to roster
</t>
  </si>
  <si>
    <t xml:space="preserve">Information regarding cases of  communicable &amp; Non Communicable diseases  are recorded &amp; updated using IT platform </t>
  </si>
  <si>
    <t xml:space="preserve">Communicable Diseases:
(1) Diagnosis, assessments, treatment plan, drugs  prescribed, and follow up etc are recorded &amp; updated  for all cases by HSC/ referral centre
(2) Randomly, select at least 5 cases (or all cases if less than 5)  and check for details
Non Communicable Diseases: 
(3) (Check family folder, CBAC form are filled and complete details are updated in portal.
(4) Diagnosis, assessments, treatment plan, drugs  prescribed, and follow up etc are recorded &amp; updated  for all cases by HSC/ referral centre
(5) Randomly, select at least 5 cases (or all cases if less than 5)  and check for details
</t>
  </si>
  <si>
    <t>(1) At least once in a year. Check when last social accountability assessment was undertaken
(2)  There is mechanism in place to improve the gaps identified / recommendations given by  social accountability teams &amp; issues raised in public hearing</t>
  </si>
  <si>
    <t xml:space="preserve">Check Annual calendar is prepared for monthly campaign  based on situational analysis </t>
  </si>
  <si>
    <t>Authorization for Bio Medical waste Management and latest copy of regulation is   available</t>
  </si>
  <si>
    <t xml:space="preserve">(1)Prior approval from Pollution control board (if Ayushman Arogya Mandir is using deep burial pit)
(2) Updated copy of BMW rules
</t>
  </si>
  <si>
    <t>Ayushman Arogya Mandir periodically  estimates and updates number of beneficiaries for RMNCHA , NCD and CD</t>
  </si>
  <si>
    <t>(1) Check no. of pregnant women, no. of life births, pregnant mother with complications, eligible couple, sick new born are estimated
(2) Population above 30yrs , break up of men &amp; women above 30 yrs.
(3) As per incidence rates/ prevalence rates</t>
  </si>
  <si>
    <t xml:space="preserve">(1) Check all the patients visiting  are registered &amp; their demographic details like Name, age, Sex and Address etc are maintained .
(2) Check Unique health ID is given to all individuals and families 
</t>
  </si>
  <si>
    <t xml:space="preserve">Patient demographic details are recorded in OPD register/portal with UID </t>
  </si>
  <si>
    <t>Continuity of care is ensured at Ayushman Arogya Mandir</t>
  </si>
  <si>
    <t xml:space="preserve">Continuity of care is ensured at referral Centre/higher centre </t>
  </si>
  <si>
    <t xml:space="preserve">(1) specially chronic cases referred for medication review  
(2) Examination, development/modification of treatment plan, instruction for patient, note to CHO by MO/Specialist.
</t>
  </si>
  <si>
    <t xml:space="preserve">(1) High alert drugs such as Nonsteroidal anti-inflammatory, anti convulsant/antiepileptics, Hypertensive, oral hypoglycaemic etc. 
(2) Staff is aware of right dose : Value of maximum dose as per age, weight and diagnosis is available with CHO. </t>
  </si>
  <si>
    <t xml:space="preserve">Check that drugs are written with generic name </t>
  </si>
  <si>
    <t xml:space="preserve">Check STG/ clinical algorithm and antibiotic policy  is followed </t>
  </si>
  <si>
    <t xml:space="preserve">(1) Check availability of STG/clinical algorithm/ Clinical decision-making tool (IT based),
(2)  Staff is aware of drug regime and doses: prescribed by MO/ higher centre
(3) Check staff is aware of antibiotic policy </t>
  </si>
  <si>
    <t>(1) Well defined and standardized format is used to assess the quality and accuracy of treatment provided. 
(2)  Valid sample is taken &amp;  frequency of monitoring process is defined and followed</t>
  </si>
  <si>
    <t>(1) Preferably MO of  Mother PHC/referral site
(2) Check medical advise is accompanied with date, time &amp; signature 
(3) Check medication orders/ procedure is written legibly &amp; comprehendible</t>
  </si>
  <si>
    <t xml:space="preserve">(1) Ayushman Arogya Mandir, home based care/ home visits, patient self managements 
OPD slip, family folders, referral slips , Disease specific forms &amp; formats (any hard /soft copy)
</t>
  </si>
  <si>
    <t>(1) Registers &amp; records are maintained as per guidelines/range of services provided
(2) All the register/records are identified and numbered
(3) Check the master list &amp; unique identification number is followed to identify records</t>
  </si>
  <si>
    <t>Staff is aware of syndrome under surveillance in IDSP/IHIP</t>
  </si>
  <si>
    <t>Check process to collect information in form S /IHIP</t>
  </si>
  <si>
    <t>(1) BRAIDED Approach: Benefits of method, risk, consequence of failure, alternatives, inquiries, decision to withdraw, explanation of method chosen &amp; document of session
(2) Care seeker is counselled about contraindications &amp; adverse events of chosen FP methods</t>
  </si>
  <si>
    <t>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3. Referral is done for the remaining ANC diagnostics: blood group and Rh factor, Hepatitis B</t>
  </si>
  <si>
    <t xml:space="preserve">Staff is competent to classify anaemia and line list the cases  according to Haemoglobin Level </t>
  </si>
  <si>
    <t>&gt;11 gm% -Absence of Anaemia,10 to 11 gm% mild,
7-10 gm% Moderate Anaemia
&lt;7 gm% Severe Anaemia 
(2)  Check the records  whether Line-listing of severely anaemic women are maintained</t>
  </si>
  <si>
    <t>(1) Registration and identification of institution as per clinical condition 
(2)  counselled to recognize sign of labour &amp; arrange for referral transport</t>
  </si>
  <si>
    <t>Check saff is aware what to do in  case of exposure to injury or any blood/body fluid</t>
  </si>
  <si>
    <t>(1) Check  staff is aware of  what to do in case of sharp injury,  Whom to report. See if any reporting has been done  and treatment provided
(2) Linkage available to provide post-exposure prophylaxis</t>
  </si>
  <si>
    <t>Facility has provision for liquid and general waste management</t>
  </si>
  <si>
    <t xml:space="preserve">(1) Liquid waste is made safe before mixing with other waste. On site provision liquid waste disinfection set up
(2) Mechanism for removal of general waste from facility &amp; its disposal </t>
  </si>
  <si>
    <t xml:space="preserve">(1) Check the records/ Minutes of meetings 
(2) Resolutions of meeting is effectively communicated </t>
  </si>
  <si>
    <t>Gaps are identified and Progress on time bound action plan is reviewed</t>
  </si>
  <si>
    <t xml:space="preserve">(1) Check it covers details of process of testing, control &amp; interpretation. (As per Service mandate)
(2) Check with staff if they are well versed with the Work Instructions </t>
  </si>
  <si>
    <t xml:space="preserve"> (1) HT, Diabetes Oral, cervical and breast cancer. Screening using acetyl salicylic acid.
(2) Check with staff if they are well versed with the Work Instructions 
</t>
  </si>
  <si>
    <t xml:space="preserve">(1) Malaria , dengue, TB, Leprosy, HIV-AIDS and Hepatitis
(2) Check with staff if they are well versed with the Work Instructions </t>
  </si>
  <si>
    <t xml:space="preserve">Simplified Partograph;  First aid management in case of PPH, sepsis, eclampsia and  RMC
Check with staff if they are well versed with the Work Instructions </t>
  </si>
  <si>
    <t xml:space="preserve">Essential new born care,  New born  Asphyxia management , assessment for identification of danger sign.
Check with staff if they are well versed with the Work Instructions </t>
  </si>
  <si>
    <t xml:space="preserve">(1)  Check with staff if they are well versed with the Work Instructions </t>
  </si>
  <si>
    <t>Ayushman Arogya Mandir Health Sub Centre</t>
  </si>
  <si>
    <t>Name of Area of Conern</t>
  </si>
  <si>
    <t>Physical assessment Checklist - Checkpoints</t>
  </si>
  <si>
    <t>Virtual     assessment Checklist - Checkpoints</t>
  </si>
  <si>
    <t xml:space="preserve">(1)Provide Information about  Family planning options to eligible clients              (2) Motivate families for spacing b/w 2 children (3) Counselling to support couple in choosing the  FP methods, Provide correct &amp; appropriate information  about chosen method. (4) Post abortion contraceptive counselling
(5) Referral &amp; support  for  sterilization, Abortions &amp; GBV </t>
  </si>
  <si>
    <r>
      <t xml:space="preserve">Check counselling services for :
(1) </t>
    </r>
    <r>
      <rPr>
        <b/>
        <sz val="14"/>
        <color theme="1"/>
        <rFont val="Calibri"/>
        <family val="2"/>
        <scheme val="minor"/>
      </rPr>
      <t>Eat Health</t>
    </r>
    <r>
      <rPr>
        <sz val="14"/>
        <color theme="1"/>
        <rFont val="Calibri"/>
        <family val="2"/>
        <scheme val="minor"/>
      </rPr>
      <t xml:space="preserve">y: (a) Nutrition during first 1000 days of Life (b) Balanced diet (c) Food fortification (d) Food to avoid
(2) </t>
    </r>
    <r>
      <rPr>
        <b/>
        <sz val="14"/>
        <color theme="1"/>
        <rFont val="Calibri"/>
        <family val="2"/>
        <scheme val="minor"/>
      </rPr>
      <t>Eat Safe</t>
    </r>
    <r>
      <rPr>
        <sz val="14"/>
        <color theme="1"/>
        <rFont val="Calibri"/>
        <family val="2"/>
        <scheme val="minor"/>
      </rPr>
      <t>: (a) Hygiene &amp; Sanitation (b) Food Safety &amp; Safe food practices (c) Food Adulteration</t>
    </r>
  </si>
  <si>
    <r>
      <t xml:space="preserve">Point of care diagnostics including RDKs as per Service delivery
</t>
    </r>
    <r>
      <rPr>
        <sz val="14"/>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</si>
  <si>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r>
      <t>(1) Check demarcated area for examination (privacy maintained), consultation and  administrative/record keeping
(2) Availability of adequate Natural Light/ Illumination (</t>
    </r>
    <r>
      <rPr>
        <sz val="14"/>
        <rFont val="Calibri"/>
        <family val="2"/>
        <scheme val="minor"/>
      </rPr>
      <t xml:space="preserve">150 Lux in OPD area &amp; 300 Lux in drug dispensing areas) 
</t>
    </r>
  </si>
  <si>
    <r>
      <t xml:space="preserve"> </t>
    </r>
    <r>
      <rPr>
        <b/>
        <sz val="14"/>
        <rFont val="Calibri"/>
        <family val="2"/>
        <scheme val="minor"/>
      </rPr>
      <t>MPW- (F)</t>
    </r>
    <r>
      <rPr>
        <sz val="14"/>
        <rFont val="Calibri"/>
        <family val="2"/>
        <scheme val="minor"/>
      </rPr>
      <t xml:space="preserve"> : (1)4-5 days training in IUCD insertion, NSSK, HBNC Supervision, Management of Childhood illness, (2) 21 days of SBA training. (Wherever applicable)
</t>
    </r>
    <r>
      <rPr>
        <b/>
        <sz val="14"/>
        <rFont val="Calibri"/>
        <family val="2"/>
        <scheme val="minor"/>
      </rPr>
      <t>MPW (All)-</t>
    </r>
    <r>
      <rPr>
        <sz val="14"/>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</si>
  <si>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6.  Check records of building, patient amenities  maintenance and schedules.
7. Pest or rodent control measures are taken at least once in 6 months
</t>
    </r>
    <r>
      <rPr>
        <sz val="14"/>
        <color theme="5"/>
        <rFont val="Calibri"/>
        <family val="2"/>
        <scheme val="minor"/>
      </rPr>
      <t xml:space="preserve">
</t>
    </r>
  </si>
  <si>
    <r>
      <t xml:space="preserve">(1) Diagnosis, assessments, treatment plan, drugs prescribed, follow up , referral in and referral out  etc are recorded &amp; updated  for all cases by HSC
(2) Randomly, select at least 5 cases (or all cases if less than 5)  and check for details
</t>
    </r>
    <r>
      <rPr>
        <i/>
        <sz val="14"/>
        <color theme="1"/>
        <rFont val="Calibri"/>
        <family val="2"/>
        <scheme val="minor"/>
      </rPr>
      <t>Give partial compliance if information is  only available in paper.</t>
    </r>
  </si>
  <si>
    <r>
      <t xml:space="preserve">Treatment plan </t>
    </r>
    <r>
      <rPr>
        <sz val="14"/>
        <rFont val="Calibri"/>
        <family val="2"/>
        <scheme val="minor"/>
      </rPr>
      <t>followed</t>
    </r>
    <r>
      <rPr>
        <sz val="14"/>
        <color theme="5"/>
        <rFont val="Calibri"/>
        <family val="2"/>
        <scheme val="minor"/>
      </rPr>
      <t xml:space="preserve"> </t>
    </r>
    <r>
      <rPr>
        <sz val="14"/>
        <color theme="1"/>
        <rFont val="Calibri"/>
        <family val="2"/>
        <scheme val="minor"/>
      </rPr>
      <t>, medication administered are documented</t>
    </r>
  </si>
  <si>
    <r>
      <t>Ask staff about common ophthalmic aliments &amp; their cardinal signs &amp; symptoms</t>
    </r>
    <r>
      <rPr>
        <b/>
        <sz val="14"/>
        <color theme="1"/>
        <rFont val="Calibri"/>
        <family val="2"/>
        <scheme val="minor"/>
      </rPr>
      <t xml:space="preserve">
Cataract</t>
    </r>
    <r>
      <rPr>
        <sz val="14"/>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4"/>
        <color theme="1"/>
        <rFont val="Calibri"/>
        <family val="2"/>
        <scheme val="minor"/>
      </rPr>
      <t>Presbyopia:</t>
    </r>
    <r>
      <rPr>
        <sz val="14"/>
        <color theme="1"/>
        <rFont val="Calibri"/>
        <family val="2"/>
        <scheme val="minor"/>
      </rPr>
      <t xml:space="preserve"> having eyestrain or headaches/ fatigue after reading/ doing close work,
</t>
    </r>
    <r>
      <rPr>
        <b/>
        <sz val="14"/>
        <color theme="1"/>
        <rFont val="Calibri"/>
        <family val="2"/>
        <scheme val="minor"/>
      </rPr>
      <t>Glaucoma</t>
    </r>
    <r>
      <rPr>
        <sz val="14"/>
        <color theme="1"/>
        <rFont val="Calibri"/>
        <family val="2"/>
        <scheme val="minor"/>
      </rPr>
      <t xml:space="preserve">: Severe eye pain, reddening of the eye,
Sudden onset of visual disturbance- in low light, 
</t>
    </r>
    <r>
      <rPr>
        <b/>
        <sz val="14"/>
        <color theme="1"/>
        <rFont val="Calibri"/>
        <family val="2"/>
        <scheme val="minor"/>
      </rPr>
      <t>Corneal Disease</t>
    </r>
    <r>
      <rPr>
        <sz val="14"/>
        <color theme="1"/>
        <rFont val="Calibri"/>
        <family val="2"/>
        <scheme val="minor"/>
      </rPr>
      <t xml:space="preserve">: Visual impairment,  blurred or cloudy vision, severe pain in the eye, tearing, and.
sensitivity to light
</t>
    </r>
  </si>
  <si>
    <r>
      <t>Ask staff about common ophthalmic aliments &amp; their cardinal signs &amp; symptoms &amp; its primary management</t>
    </r>
    <r>
      <rPr>
        <b/>
        <sz val="14"/>
        <color theme="1"/>
        <rFont val="Calibri"/>
        <family val="2"/>
        <scheme val="minor"/>
      </rPr>
      <t xml:space="preserve">
Conjunctivitis</t>
    </r>
    <r>
      <rPr>
        <sz val="14"/>
        <color theme="1"/>
        <rFont val="Calibri"/>
        <family val="2"/>
        <scheme val="minor"/>
      </rPr>
      <t xml:space="preserve">: Redness, itching,  watery discharge from eyes and crusting around eyes.
 </t>
    </r>
    <r>
      <rPr>
        <b/>
        <sz val="14"/>
        <color theme="1"/>
        <rFont val="Calibri"/>
        <family val="2"/>
        <scheme val="minor"/>
      </rPr>
      <t>Trachoma</t>
    </r>
    <r>
      <rPr>
        <sz val="14"/>
        <color theme="1"/>
        <rFont val="Calibri"/>
        <family val="2"/>
        <scheme val="minor"/>
      </rPr>
      <t>: usually affect both eyes and may include: Mild itching and irritation of the eyes and eyelids, discharge from the eyes, eyelid swelling, light sensitivity (photophobia).</t>
    </r>
    <r>
      <rPr>
        <b/>
        <sz val="14"/>
        <color theme="1"/>
        <rFont val="Calibri"/>
        <family val="2"/>
        <scheme val="minor"/>
      </rPr>
      <t xml:space="preserve">
Xeropthalmia</t>
    </r>
    <r>
      <rPr>
        <sz val="14"/>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4"/>
        <color theme="1"/>
        <rFont val="Calibri"/>
        <family val="2"/>
        <scheme val="minor"/>
      </rPr>
      <t xml:space="preserve">Management: </t>
    </r>
    <r>
      <rPr>
        <sz val="14"/>
        <color theme="1"/>
        <rFont val="Calibri"/>
        <family val="2"/>
        <scheme val="minor"/>
      </rPr>
      <t xml:space="preserve">Symptomatic treatment, Counselling for eye care and referral if required.
</t>
    </r>
  </si>
  <si>
    <r>
      <t>Ask staff about common ear aliments &amp; their cardinal signs &amp; symptoms &amp; its primary management</t>
    </r>
    <r>
      <rPr>
        <b/>
        <sz val="14"/>
        <color theme="1"/>
        <rFont val="Calibri"/>
        <family val="2"/>
        <scheme val="minor"/>
      </rPr>
      <t xml:space="preserve">
Acute suppurative Otitis media</t>
    </r>
    <r>
      <rPr>
        <sz val="14"/>
        <color theme="1"/>
        <rFont val="Calibri"/>
        <family val="2"/>
        <scheme val="minor"/>
      </rPr>
      <t xml:space="preserve">: irritability, ear pain, neck pain, fullness in ear, lack of balance.
</t>
    </r>
    <r>
      <rPr>
        <b/>
        <sz val="14"/>
        <color theme="1"/>
        <rFont val="Calibri"/>
        <family val="2"/>
        <scheme val="minor"/>
      </rPr>
      <t xml:space="preserve">Otitis Externa: Ear pain, itching &amp; irritation in &amp; around ear, ear discharge
Otomycosis: </t>
    </r>
    <r>
      <rPr>
        <sz val="14"/>
        <color theme="1"/>
        <rFont val="Calibri"/>
        <family val="2"/>
        <scheme val="minor"/>
      </rPr>
      <t>Fullness, redness of outer ear, itching, pain.</t>
    </r>
    <r>
      <rPr>
        <b/>
        <sz val="14"/>
        <color theme="1"/>
        <rFont val="Calibri"/>
        <family val="2"/>
        <scheme val="minor"/>
      </rPr>
      <t xml:space="preserve">
Ear Discharge:</t>
    </r>
    <r>
      <rPr>
        <sz val="14"/>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4"/>
        <color theme="1"/>
        <rFont val="Calibri"/>
        <family val="2"/>
        <scheme val="minor"/>
      </rPr>
      <t>Ear Wax removal</t>
    </r>
    <r>
      <rPr>
        <sz val="14"/>
        <color theme="1"/>
        <rFont val="Calibri"/>
        <family val="2"/>
        <scheme val="minor"/>
      </rPr>
      <t xml:space="preserve"> : By syringing / instrumentation, foreign body removal.
</t>
    </r>
    <r>
      <rPr>
        <b/>
        <sz val="14"/>
        <color theme="1"/>
        <rFont val="Calibri"/>
        <family val="2"/>
        <scheme val="minor"/>
      </rPr>
      <t xml:space="preserve">Treatment: Symptomatic treatment - </t>
    </r>
    <r>
      <rPr>
        <sz val="14"/>
        <color theme="1"/>
        <rFont val="Calibri"/>
        <family val="2"/>
        <scheme val="minor"/>
      </rPr>
      <t xml:space="preserve">analgesics &amp;  ear drops &amp; warm compression where ever required
</t>
    </r>
  </si>
  <si>
    <r>
      <t xml:space="preserve">Ask staff about common nose aliments &amp; their cardinal signs &amp; symptoms &amp; its primary management. 
Common cold, blocked nose, injury,  sinusitis, rhinitis, epistaxis and foreign body in anterior part of nasal cavity
</t>
    </r>
    <r>
      <rPr>
        <b/>
        <sz val="14"/>
        <color theme="1"/>
        <rFont val="Calibri"/>
        <family val="2"/>
        <scheme val="minor"/>
      </rPr>
      <t>Treatment:</t>
    </r>
    <r>
      <rPr>
        <sz val="14"/>
        <color theme="1"/>
        <rFont val="Calibri"/>
        <family val="2"/>
        <scheme val="minor"/>
      </rPr>
      <t xml:space="preserve"> Symptomatic treatment, nasal packing  in case of nasal bleed,  Analgesic,  Nasal drops/spray, Antibiotic may be deferred in children-two years or older with mild symptoms. </t>
    </r>
    <r>
      <rPr>
        <sz val="14"/>
        <rFont val="Calibri"/>
        <family val="2"/>
        <scheme val="minor"/>
      </rPr>
      <t>Refer the patient if persist for more than 5 days.</t>
    </r>
    <r>
      <rPr>
        <sz val="14"/>
        <color theme="1"/>
        <rFont val="Calibri"/>
        <family val="2"/>
        <scheme val="minor"/>
      </rPr>
      <t xml:space="preserve"> </t>
    </r>
  </si>
  <si>
    <r>
      <rPr>
        <b/>
        <sz val="14"/>
        <color theme="1"/>
        <rFont val="Calibri"/>
        <family val="2"/>
        <scheme val="minor"/>
      </rPr>
      <t xml:space="preserve">Patency test: </t>
    </r>
    <r>
      <rPr>
        <sz val="14"/>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4"/>
        <color theme="1"/>
        <rFont val="Calibri"/>
        <family val="2"/>
        <scheme val="minor"/>
      </rPr>
      <t xml:space="preserve"> </t>
    </r>
    <r>
      <rPr>
        <sz val="14"/>
        <color theme="1"/>
        <rFont val="Calibri"/>
        <family val="2"/>
        <scheme val="minor"/>
      </rPr>
      <t>to breathe through the left naris. Normally the patient will be able to exhale through the unoccluded naris. Nasal obstruction is present if the patient is unable to exhale through the nares.</t>
    </r>
    <r>
      <rPr>
        <b/>
        <sz val="14"/>
        <color theme="1"/>
        <rFont val="Calibri"/>
        <family val="2"/>
        <scheme val="minor"/>
      </rPr>
      <t xml:space="preserve">
Cotton wisp</t>
    </r>
    <r>
      <rPr>
        <sz val="14"/>
        <color theme="1"/>
        <rFont val="Calibri"/>
        <family val="2"/>
        <scheme val="minor"/>
      </rPr>
      <t>: Fluff of cotton is held against each nostrils &amp; its movements are noticed when patient inhale &amp; exhale</t>
    </r>
  </si>
  <si>
    <r>
      <t xml:space="preserve">Ask staff about common throat aliments &amp; their cardinal signs &amp; symptoms &amp; its primary management.
Injury, pharyngitis, laryngitis, URI, tonsillitis.
</t>
    </r>
    <r>
      <rPr>
        <b/>
        <sz val="14"/>
        <color theme="1"/>
        <rFont val="Calibri"/>
        <family val="2"/>
        <scheme val="minor"/>
      </rPr>
      <t>Treatment</t>
    </r>
    <r>
      <rPr>
        <sz val="14"/>
        <color theme="1"/>
        <rFont val="Calibri"/>
        <family val="2"/>
        <scheme val="minor"/>
      </rPr>
      <t>: Symptomatic treatment: Analgesic, antibiotic, Refer the patient if persist more than 5 days.</t>
    </r>
  </si>
  <si>
    <r>
      <rPr>
        <sz val="14"/>
        <rFont val="Calibri"/>
        <family val="2"/>
        <scheme val="minor"/>
      </rPr>
      <t xml:space="preserve">Ask staff about common oral  aliments &amp; their cardinal signs &amp; symptoms &amp; its primary management. </t>
    </r>
    <r>
      <rPr>
        <b/>
        <sz val="14"/>
        <rFont val="Calibri"/>
        <family val="2"/>
        <scheme val="minor"/>
      </rPr>
      <t xml:space="preserve">
Tooth decay</t>
    </r>
    <r>
      <rPr>
        <sz val="14"/>
        <rFont val="Calibri"/>
        <family val="2"/>
        <scheme val="minor"/>
      </rPr>
      <t>:</t>
    </r>
    <r>
      <rPr>
        <sz val="14"/>
        <color theme="1"/>
        <rFont val="Calibri"/>
        <family val="2"/>
        <scheme val="minor"/>
      </rPr>
      <t xml:space="preserve"> Discoloration/ hole, sensitivity, pain, swelling / pus.
</t>
    </r>
    <r>
      <rPr>
        <b/>
        <sz val="14"/>
        <color theme="1"/>
        <rFont val="Calibri"/>
        <family val="2"/>
        <scheme val="minor"/>
      </rPr>
      <t>Gum Diseases</t>
    </r>
    <r>
      <rPr>
        <sz val="14"/>
        <color theme="1"/>
        <rFont val="Calibri"/>
        <family val="2"/>
        <scheme val="minor"/>
      </rPr>
      <t xml:space="preserve">: Foul smell, bleeding, loose teeth, swollen gums
</t>
    </r>
    <r>
      <rPr>
        <b/>
        <sz val="14"/>
        <color theme="1"/>
        <rFont val="Calibri"/>
        <family val="2"/>
        <scheme val="minor"/>
      </rPr>
      <t>Dental Fluorosis:</t>
    </r>
    <r>
      <rPr>
        <sz val="14"/>
        <color theme="1"/>
        <rFont val="Calibri"/>
        <family val="2"/>
        <scheme val="minor"/>
      </rPr>
      <t xml:space="preserve"> White/ Yellow/ brown discoloured patched on teeth 
</t>
    </r>
    <r>
      <rPr>
        <b/>
        <sz val="14"/>
        <color theme="1"/>
        <rFont val="Calibri"/>
        <family val="2"/>
        <scheme val="minor"/>
      </rPr>
      <t>Treatment</t>
    </r>
    <r>
      <rPr>
        <sz val="14"/>
        <color theme="1"/>
        <rFont val="Calibri"/>
        <family val="2"/>
        <scheme val="minor"/>
      </rPr>
      <t xml:space="preserve">: After symptomatic relief at H WC refer to dentist at CHC/DH.
</t>
    </r>
    <r>
      <rPr>
        <b/>
        <sz val="14"/>
        <color theme="1"/>
        <rFont val="Calibri"/>
        <family val="2"/>
        <scheme val="minor"/>
      </rPr>
      <t xml:space="preserve">Malocclusion </t>
    </r>
    <r>
      <rPr>
        <sz val="14"/>
        <color theme="1"/>
        <rFont val="Calibri"/>
        <family val="2"/>
        <scheme val="minor"/>
      </rPr>
      <t xml:space="preserve">: Reverse bites, protruding/forwardly placed teeth spacing between teeth. Treatment: Cessation of habits such as thumb sucking, mouth breathing. Refer to dentist at DH.
</t>
    </r>
    <r>
      <rPr>
        <b/>
        <sz val="14"/>
        <color theme="1"/>
        <rFont val="Calibri"/>
        <family val="2"/>
        <scheme val="minor"/>
      </rPr>
      <t>Cleft lip/palate</t>
    </r>
    <r>
      <rPr>
        <sz val="14"/>
        <color theme="1"/>
        <rFont val="Calibri"/>
        <family val="2"/>
        <scheme val="minor"/>
      </rPr>
      <t xml:space="preserve">: Split lip/gap in palate, inability to feed the baby. Refer to dentist at DH
</t>
    </r>
    <r>
      <rPr>
        <b/>
        <sz val="14"/>
        <color theme="1"/>
        <rFont val="Calibri"/>
        <family val="2"/>
        <scheme val="minor"/>
      </rPr>
      <t>Oral Cancer</t>
    </r>
    <r>
      <rPr>
        <sz val="14"/>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</si>
  <si>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r>
      <rPr>
        <b/>
        <sz val="14"/>
        <color theme="1"/>
        <rFont val="Calibri"/>
        <family val="2"/>
        <scheme val="minor"/>
      </rPr>
      <t>Common Mental Disorders( CMDs</t>
    </r>
    <r>
      <rPr>
        <sz val="14"/>
        <color theme="1"/>
        <rFont val="Calibri"/>
        <family val="2"/>
        <scheme val="minor"/>
      </rPr>
      <t xml:space="preserve">) : Depression, Anxiety/panic disorders, psychosomatic disorders
</t>
    </r>
    <r>
      <rPr>
        <b/>
        <sz val="14"/>
        <color theme="1"/>
        <rFont val="Calibri"/>
        <family val="2"/>
        <scheme val="minor"/>
      </rPr>
      <t>Severe Mental Disorder (SMDs)</t>
    </r>
    <r>
      <rPr>
        <sz val="14"/>
        <color theme="1"/>
        <rFont val="Calibri"/>
        <family val="2"/>
        <scheme val="minor"/>
      </rPr>
      <t xml:space="preserve"> : Schizophrenia, Bipolar disorder, severe depression
</t>
    </r>
    <r>
      <rPr>
        <b/>
        <sz val="14"/>
        <color theme="1"/>
        <rFont val="Calibri"/>
        <family val="2"/>
        <scheme val="minor"/>
      </rPr>
      <t xml:space="preserve">Child &amp; Adolescent Mental Health disorder </t>
    </r>
    <r>
      <rPr>
        <sz val="14"/>
        <color theme="1"/>
        <rFont val="Calibri"/>
        <family val="2"/>
        <scheme val="minor"/>
      </rPr>
      <t xml:space="preserve">(C&amp; AMHD): Conduct disorder, Attention deficit disorder (ADHD), oppositional defiant disorder
</t>
    </r>
    <r>
      <rPr>
        <b/>
        <sz val="14"/>
        <color theme="1"/>
        <rFont val="Calibri"/>
        <family val="2"/>
        <scheme val="minor"/>
      </rPr>
      <t>Epilepsy &amp; dementia (Alzheimer's disease)</t>
    </r>
    <r>
      <rPr>
        <sz val="14"/>
        <color theme="1"/>
        <rFont val="Calibri"/>
        <family val="2"/>
        <scheme val="minor"/>
      </rPr>
      <t xml:space="preserve">
</t>
    </r>
    <r>
      <rPr>
        <b/>
        <sz val="14"/>
        <color theme="1"/>
        <rFont val="Calibri"/>
        <family val="2"/>
        <scheme val="minor"/>
      </rPr>
      <t xml:space="preserve">Substance use disorder (SUD): </t>
    </r>
    <r>
      <rPr>
        <sz val="14"/>
        <color theme="1"/>
        <rFont val="Calibri"/>
        <family val="2"/>
        <scheme val="minor"/>
      </rPr>
      <t xml:space="preserve">Tobacco, alcohol &amp; drug use disorder
</t>
    </r>
  </si>
  <si>
    <r>
      <t xml:space="preserve"> Counselled about not to miss/skip meal, take up frequent and small meals, increase physical activity and side effects of anti diabetic drugs. 
</t>
    </r>
    <r>
      <rPr>
        <b/>
        <sz val="14"/>
        <color theme="1"/>
        <rFont val="Calibri"/>
        <family val="2"/>
        <scheme val="minor"/>
      </rPr>
      <t>Hypoglycaemia</t>
    </r>
    <r>
      <rPr>
        <sz val="14"/>
        <color theme="1"/>
        <rFont val="Calibri"/>
        <family val="2"/>
        <scheme val="minor"/>
      </rPr>
      <t xml:space="preserve">: Symptoms; tremors, nervousness, anxiety, sweating, irritability, confusion, Heart beat increase, headache etc
</t>
    </r>
    <r>
      <rPr>
        <b/>
        <sz val="14"/>
        <color theme="1"/>
        <rFont val="Calibri"/>
        <family val="2"/>
        <scheme val="minor"/>
      </rPr>
      <t>Management</t>
    </r>
    <r>
      <rPr>
        <sz val="14"/>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</si>
  <si>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r>
      <rPr>
        <b/>
        <sz val="14"/>
        <color theme="1"/>
        <rFont val="Calibri"/>
        <family val="2"/>
        <scheme val="minor"/>
      </rPr>
      <t>ARI</t>
    </r>
    <r>
      <rPr>
        <sz val="14"/>
        <color theme="1"/>
        <rFont val="Calibri"/>
        <family val="2"/>
        <scheme val="minor"/>
      </rPr>
      <t xml:space="preserve">: Chest indrawing difficulty in breathing ,coughing, fever, fast breathing
</t>
    </r>
    <r>
      <rPr>
        <b/>
        <sz val="14"/>
        <color theme="1"/>
        <rFont val="Calibri"/>
        <family val="2"/>
        <scheme val="minor"/>
      </rPr>
      <t>Malnutrition</t>
    </r>
    <r>
      <rPr>
        <sz val="14"/>
        <color theme="1"/>
        <rFont val="Calibri"/>
        <family val="2"/>
        <scheme val="minor"/>
      </rPr>
      <t xml:space="preserve">: Weakness/wasting, check weight for age, check height for weight
</t>
    </r>
    <r>
      <rPr>
        <b/>
        <sz val="14"/>
        <color theme="1"/>
        <rFont val="Calibri"/>
        <family val="2"/>
        <scheme val="minor"/>
      </rPr>
      <t>Diarrhoea</t>
    </r>
    <r>
      <rPr>
        <sz val="14"/>
        <color theme="1"/>
        <rFont val="Calibri"/>
        <family val="2"/>
        <scheme val="minor"/>
      </rPr>
      <t>: Sunken eyes, lethargic, unconscious, restless, irritable, pinch skin</t>
    </r>
  </si>
  <si>
    <r>
      <rPr>
        <b/>
        <sz val="14"/>
        <rFont val="Calibri"/>
        <family val="2"/>
        <scheme val="minor"/>
      </rPr>
      <t>Young infant</t>
    </r>
    <r>
      <rPr>
        <sz val="14"/>
        <rFont val="Calibri"/>
        <family val="2"/>
        <scheme val="minor"/>
      </rPr>
      <t xml:space="preserve">- Not able to feed or convulsion or fast breathing &gt;60/ min or severe chest indrawing or axillary temp 37.5 </t>
    </r>
    <r>
      <rPr>
        <vertAlign val="superscript"/>
        <sz val="14"/>
        <rFont val="Calibri"/>
        <family val="2"/>
        <scheme val="minor"/>
      </rPr>
      <t>O</t>
    </r>
    <r>
      <rPr>
        <sz val="14"/>
        <rFont val="Calibri"/>
        <family val="2"/>
        <scheme val="minor"/>
      </rPr>
      <t xml:space="preserve">C or more or movement only when stimulated
</t>
    </r>
    <r>
      <rPr>
        <b/>
        <sz val="14"/>
        <rFont val="Calibri"/>
        <family val="2"/>
        <scheme val="minor"/>
      </rPr>
      <t>Children</t>
    </r>
    <r>
      <rPr>
        <sz val="14"/>
        <rFont val="Calibri"/>
        <family val="2"/>
        <scheme val="minor"/>
      </rPr>
      <t xml:space="preserve"> - General danger signs, or chest indrawing - very severe or severe pneumonia
Fast breathing - RR -2-11month  &gt;or equal 50/min
12-59 months&gt; or equal 40/min- Pneumonia</t>
    </r>
  </si>
  <si>
    <r>
      <t xml:space="preserve">(1) Give first dose of oral Amoxicillin and injectable Gentamycin.
(2) Treat or prevent low sugar (breastfeed/ age appropriate feed)
(3) Warm the young infant if temp is less than 35.5 </t>
    </r>
    <r>
      <rPr>
        <vertAlign val="superscript"/>
        <sz val="14"/>
        <rFont val="Calibri"/>
        <family val="2"/>
        <scheme val="minor"/>
      </rPr>
      <t>O</t>
    </r>
    <r>
      <rPr>
        <sz val="14"/>
        <rFont val="Calibri"/>
        <family val="2"/>
        <scheme val="minor"/>
      </rPr>
      <t>C.
(4) Advise mother to keep young infant warm &amp; refer urgently to hospital</t>
    </r>
  </si>
  <si>
    <r>
      <t xml:space="preserve">Check adherence to GoI guidelines 
</t>
    </r>
    <r>
      <rPr>
        <b/>
        <sz val="14"/>
        <rFont val="Calibri"/>
        <family val="2"/>
        <scheme val="minor"/>
      </rPr>
      <t>Female Sterilization</t>
    </r>
    <r>
      <rPr>
        <sz val="14"/>
        <rFont val="Calibri"/>
        <family val="2"/>
        <scheme val="minor"/>
      </rPr>
      <t xml:space="preserve">: Certification is issued one month after the surgery or after the first menstrual period, whichever is earlier.
</t>
    </r>
    <r>
      <rPr>
        <b/>
        <sz val="14"/>
        <rFont val="Calibri"/>
        <family val="2"/>
        <scheme val="minor"/>
      </rPr>
      <t>Male Sterilization;</t>
    </r>
    <r>
      <rPr>
        <sz val="14"/>
        <rFont val="Calibri"/>
        <family val="2"/>
        <scheme val="minor"/>
      </rPr>
      <t xml:space="preserve"> Certificate is  issued only after three months once the semen examination shows no sperm, certificate  can be delayed till 6 months if the semen shows sperm after 3 months. (A</t>
    </r>
  </si>
  <si>
    <r>
      <t xml:space="preserve">Swelling (oedema), bleeding </t>
    </r>
    <r>
      <rPr>
        <b/>
        <sz val="14"/>
        <color theme="1"/>
        <rFont val="Calibri"/>
        <family val="2"/>
        <scheme val="minor"/>
      </rPr>
      <t xml:space="preserve">even spotting, </t>
    </r>
    <r>
      <rPr>
        <sz val="14"/>
        <color theme="1"/>
        <rFont val="Calibri"/>
        <family val="2"/>
        <scheme val="minor"/>
      </rPr>
      <t>blurred vision, headache, pain abdomen, vomiting, pyrexia, watery &amp; foul smelling discharge &amp; Yellow urine</t>
    </r>
  </si>
  <si>
    <r>
      <t xml:space="preserve"> Check staff competence through demonstration</t>
    </r>
    <r>
      <rPr>
        <b/>
        <sz val="14"/>
        <rFont val="Calibri"/>
        <family val="2"/>
        <scheme val="minor"/>
      </rPr>
      <t xml:space="preserve"> </t>
    </r>
    <r>
      <rPr>
        <sz val="14"/>
        <rFont val="Calibri"/>
        <family val="2"/>
        <scheme val="minor"/>
      </rPr>
      <t xml:space="preserve">Resuscitation Technique </t>
    </r>
  </si>
  <si>
    <r>
      <t xml:space="preserve">Sum of </t>
    </r>
    <r>
      <rPr>
        <i/>
        <sz val="14"/>
        <color theme="1"/>
        <rFont val="Calibri"/>
        <family val="2"/>
        <scheme val="minor"/>
      </rPr>
      <t xml:space="preserve">average satisfaction score </t>
    </r>
    <r>
      <rPr>
        <sz val="14"/>
        <color theme="1"/>
        <rFont val="Calibri"/>
        <family val="2"/>
        <scheme val="minor"/>
      </rPr>
      <t>of each respondent
(Average satisfaction score = sum total of scores of attributes/number of total attributes)</t>
    </r>
  </si>
  <si>
    <t xml:space="preserve">Virtual  Assessment Checklist </t>
  </si>
  <si>
    <t>Linkage with state specific portal/ DVDMS</t>
  </si>
  <si>
    <t>Check OPD ticket if drugs are prescribed under generic name only (specially drugs written by CHO for minor aliments)</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</si>
  <si>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</si>
  <si>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</si>
  <si>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</si>
  <si>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 xml:space="preserve">As per scope of services defined by state. Give full compliance in case separate AYUSH centre (as per state policy) </t>
  </si>
  <si>
    <t>Availability of drugs as per EML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</si>
</sst>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54" x14ac:knownFonts="1">
    <font>
      <sz val="11"/>
      <color theme="1"/>
      <name val="Calibri"/>
      <family val="2"/>
      <scheme val="minor"/>
    </font>
    <font>
      <sz val="12"/>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28"/>
      <color theme="1"/>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sz val="14"/>
      <color theme="1"/>
      <name val="Calibri"/>
      <family val="2"/>
      <scheme val="minor"/>
    </font>
    <font>
      <b/>
      <sz val="14"/>
      <color theme="1"/>
      <name val="Calibri"/>
      <family val="2"/>
      <scheme val="minor"/>
    </font>
    <font>
      <sz val="14"/>
      <color theme="0"/>
      <name val="Calibri"/>
      <family val="2"/>
      <scheme val="minor"/>
    </font>
    <font>
      <sz val="14"/>
      <name val="Calibri"/>
      <family val="2"/>
      <scheme val="minor"/>
    </font>
    <font>
      <sz val="14"/>
      <color rgb="FFFF0000"/>
      <name val="Calibri"/>
      <family val="2"/>
      <scheme val="minor"/>
    </font>
    <font>
      <sz val="14"/>
      <color theme="5"/>
      <name val="Calibri"/>
      <family val="2"/>
      <scheme val="minor"/>
    </font>
    <font>
      <sz val="14"/>
      <color rgb="FF000000"/>
      <name val="Calibri"/>
      <family val="2"/>
      <scheme val="minor"/>
    </font>
    <font>
      <i/>
      <sz val="14"/>
      <color theme="1"/>
      <name val="Calibri"/>
      <family val="2"/>
      <scheme val="minor"/>
    </font>
    <font>
      <sz val="14"/>
      <color theme="4"/>
      <name val="Calibri"/>
      <family val="2"/>
      <scheme val="minor"/>
    </font>
    <font>
      <b/>
      <sz val="14"/>
      <color rgb="FFFF0000"/>
      <name val="Calibri"/>
      <family val="2"/>
      <scheme val="minor"/>
    </font>
    <font>
      <vertAlign val="superscript"/>
      <sz val="14"/>
      <name val="Calibri"/>
      <family val="2"/>
      <scheme val="minor"/>
    </font>
    <font>
      <sz val="11"/>
      <color theme="0"/>
      <name val="Times New Roman"/>
      <family val="1"/>
    </font>
    <font>
      <sz val="12"/>
      <color theme="0"/>
      <name val="Times New Roman"/>
      <family val="1"/>
    </font>
    <font>
      <sz val="7"/>
      <color theme="0"/>
      <name val="Times New Roman"/>
      <family val="1"/>
    </font>
    <font>
      <b/>
      <sz val="20"/>
      <color theme="4"/>
      <name val="Calibri"/>
      <family val="2"/>
      <scheme val="minor"/>
    </font>
    <font>
      <b/>
      <sz val="26"/>
      <color theme="4"/>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7" fillId="0" borderId="0" applyBorder="0" applyProtection="0"/>
    <xf numFmtId="9" fontId="27" fillId="0" borderId="0" applyFont="0" applyFill="0" applyBorder="0" applyAlignment="0" applyProtection="0"/>
  </cellStyleXfs>
  <cellXfs count="434">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0" xfId="0" applyFont="1" applyAlignment="1">
      <alignment vertical="center"/>
    </xf>
    <xf numFmtId="0" fontId="5" fillId="2" borderId="6" xfId="0" applyFont="1" applyFill="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xf>
    <xf numFmtId="0" fontId="0" fillId="0" borderId="1" xfId="0" applyBorder="1" applyAlignment="1">
      <alignment horizontal="left" vertical="center" wrapText="1"/>
    </xf>
    <xf numFmtId="0" fontId="8"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9" fillId="0" borderId="7" xfId="0" applyFont="1" applyBorder="1" applyAlignment="1">
      <alignment horizontal="left" vertical="top" wrapText="1"/>
    </xf>
    <xf numFmtId="0" fontId="7" fillId="0" borderId="0" xfId="0" applyFont="1" applyAlignment="1">
      <alignment vertical="center" wrapText="1"/>
    </xf>
    <xf numFmtId="0" fontId="10" fillId="4" borderId="1" xfId="0" applyFont="1" applyFill="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vertical="center" wrapText="1"/>
    </xf>
    <xf numFmtId="0" fontId="0" fillId="0" borderId="1" xfId="0" applyBorder="1" applyAlignment="1">
      <alignment horizontal="left" vertical="top" wrapText="1"/>
    </xf>
    <xf numFmtId="0" fontId="9"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9" fillId="0" borderId="1" xfId="0" applyFont="1" applyBorder="1" applyAlignment="1">
      <alignment wrapText="1"/>
    </xf>
    <xf numFmtId="0" fontId="9" fillId="4" borderId="1" xfId="0" applyFont="1" applyFill="1" applyBorder="1" applyAlignment="1">
      <alignment horizontal="left" vertical="top" wrapText="1"/>
    </xf>
    <xf numFmtId="0" fontId="3" fillId="0" borderId="1" xfId="0" applyFont="1" applyBorder="1" applyAlignment="1">
      <alignment wrapText="1"/>
    </xf>
    <xf numFmtId="0" fontId="7" fillId="0" borderId="1" xfId="0" applyFont="1" applyBorder="1" applyAlignment="1">
      <alignment horizontal="left" vertical="top" wrapText="1"/>
    </xf>
    <xf numFmtId="0" fontId="3" fillId="4" borderId="1" xfId="0" applyFont="1" applyFill="1" applyBorder="1" applyAlignment="1">
      <alignment wrapText="1"/>
    </xf>
    <xf numFmtId="0" fontId="11" fillId="0" borderId="1" xfId="0" applyFont="1" applyBorder="1" applyAlignment="1">
      <alignment vertical="top" wrapText="1"/>
    </xf>
    <xf numFmtId="0" fontId="9"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11" fillId="4" borderId="1" xfId="0" applyFont="1" applyFill="1" applyBorder="1" applyAlignment="1">
      <alignment vertical="top" wrapText="1"/>
    </xf>
    <xf numFmtId="0" fontId="14" fillId="4" borderId="1" xfId="0" applyFont="1" applyFill="1" applyBorder="1" applyAlignment="1">
      <alignment vertical="top" wrapText="1"/>
    </xf>
    <xf numFmtId="0" fontId="13" fillId="0" borderId="0" xfId="0" applyFont="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top" wrapText="1"/>
    </xf>
    <xf numFmtId="0" fontId="7" fillId="0" borderId="1" xfId="0" applyFont="1" applyBorder="1" applyAlignment="1">
      <alignment horizontal="left" vertical="center"/>
    </xf>
    <xf numFmtId="0" fontId="0" fillId="0" borderId="9" xfId="0" applyBorder="1" applyAlignment="1">
      <alignment vertical="top" wrapText="1"/>
    </xf>
    <xf numFmtId="0" fontId="9"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7" fillId="4" borderId="1" xfId="0" applyFont="1" applyFill="1" applyBorder="1" applyAlignment="1">
      <alignment vertical="center" wrapText="1"/>
    </xf>
    <xf numFmtId="0" fontId="7" fillId="0" borderId="1" xfId="0" applyFont="1" applyBorder="1" applyAlignment="1">
      <alignment wrapText="1"/>
    </xf>
    <xf numFmtId="0" fontId="7" fillId="0" borderId="5" xfId="0" applyFont="1" applyBorder="1" applyAlignment="1">
      <alignment vertical="center" wrapText="1"/>
    </xf>
    <xf numFmtId="0" fontId="5" fillId="2" borderId="7" xfId="0" applyFont="1" applyFill="1" applyBorder="1" applyAlignment="1">
      <alignment vertical="center" wrapText="1"/>
    </xf>
    <xf numFmtId="0" fontId="10" fillId="3" borderId="1" xfId="0" applyFont="1" applyFill="1" applyBorder="1" applyAlignment="1">
      <alignment vertical="center" wrapText="1"/>
    </xf>
    <xf numFmtId="164" fontId="18" fillId="0" borderId="10" xfId="1" applyFont="1" applyBorder="1" applyAlignment="1">
      <alignment vertical="center" wrapText="1"/>
    </xf>
    <xf numFmtId="164" fontId="18" fillId="0" borderId="11" xfId="1" applyFont="1" applyBorder="1" applyAlignment="1">
      <alignment vertical="center" wrapText="1"/>
    </xf>
    <xf numFmtId="164" fontId="18" fillId="0" borderId="1" xfId="1" applyFont="1" applyBorder="1" applyAlignment="1">
      <alignment vertical="center" wrapText="1"/>
    </xf>
    <xf numFmtId="164" fontId="18" fillId="0" borderId="0" xfId="1" applyFont="1" applyBorder="1" applyAlignment="1">
      <alignment vertical="center" wrapText="1"/>
    </xf>
    <xf numFmtId="0" fontId="0" fillId="0" borderId="2" xfId="0" applyBorder="1" applyAlignment="1">
      <alignment vertical="top" wrapText="1"/>
    </xf>
    <xf numFmtId="164" fontId="18" fillId="7" borderId="11" xfId="1" applyFont="1"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vertical="center"/>
    </xf>
    <xf numFmtId="0" fontId="3" fillId="4" borderId="1" xfId="0" applyFont="1" applyFill="1" applyBorder="1" applyAlignment="1">
      <alignment vertical="top" wrapText="1"/>
    </xf>
    <xf numFmtId="0" fontId="7" fillId="0" borderId="7" xfId="0" applyFont="1" applyBorder="1" applyAlignment="1">
      <alignment vertical="center"/>
    </xf>
    <xf numFmtId="0" fontId="0" fillId="0" borderId="7" xfId="0" applyBorder="1" applyAlignment="1">
      <alignment horizontal="left" vertical="top" wrapText="1"/>
    </xf>
    <xf numFmtId="0" fontId="7" fillId="0" borderId="7" xfId="0" applyFont="1" applyBorder="1" applyAlignment="1">
      <alignment vertical="center"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9" fillId="0" borderId="5" xfId="0" applyFont="1" applyBorder="1" applyAlignment="1">
      <alignment vertical="top" wrapText="1"/>
    </xf>
    <xf numFmtId="0" fontId="9"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4" fillId="3" borderId="1" xfId="0" applyFont="1" applyFill="1" applyBorder="1" applyAlignment="1">
      <alignment wrapText="1"/>
    </xf>
    <xf numFmtId="0" fontId="0" fillId="9" borderId="1" xfId="0" applyFill="1" applyBorder="1" applyAlignment="1">
      <alignment wrapText="1"/>
    </xf>
    <xf numFmtId="0" fontId="19" fillId="0" borderId="0" xfId="0" applyFont="1" applyAlignment="1">
      <alignment vertical="center" wrapText="1"/>
    </xf>
    <xf numFmtId="0" fontId="6"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9" fillId="0" borderId="7" xfId="0" applyFont="1" applyBorder="1" applyAlignment="1">
      <alignment vertical="center" wrapText="1"/>
    </xf>
    <xf numFmtId="0" fontId="0" fillId="0" borderId="7" xfId="0" applyBorder="1" applyAlignment="1">
      <alignment vertical="top"/>
    </xf>
    <xf numFmtId="0" fontId="0" fillId="0" borderId="7" xfId="0" applyBorder="1"/>
    <xf numFmtId="0" fontId="9"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11" fillId="4" borderId="7" xfId="0" applyFont="1" applyFill="1" applyBorder="1" applyAlignment="1">
      <alignment vertical="top" wrapText="1"/>
    </xf>
    <xf numFmtId="0" fontId="0" fillId="0" borderId="7" xfId="0" applyBorder="1" applyAlignment="1">
      <alignment horizontal="left" vertical="center" wrapText="1"/>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0" fillId="0" borderId="8" xfId="0" applyBorder="1" applyAlignment="1">
      <alignment wrapText="1"/>
    </xf>
    <xf numFmtId="0" fontId="7" fillId="0" borderId="7" xfId="0" applyFont="1" applyBorder="1" applyAlignment="1">
      <alignment vertical="top" wrapText="1"/>
    </xf>
    <xf numFmtId="0" fontId="3" fillId="0" borderId="7" xfId="0" applyFont="1" applyBorder="1" applyAlignment="1">
      <alignment vertical="center" wrapText="1"/>
    </xf>
    <xf numFmtId="0" fontId="7" fillId="0" borderId="7" xfId="0" applyFont="1" applyBorder="1" applyAlignment="1">
      <alignment wrapText="1"/>
    </xf>
    <xf numFmtId="0" fontId="0" fillId="0" borderId="3" xfId="0" applyBorder="1" applyAlignment="1">
      <alignment vertical="top" wrapText="1"/>
    </xf>
    <xf numFmtId="0" fontId="0" fillId="0" borderId="6" xfId="0" applyBorder="1"/>
    <xf numFmtId="0" fontId="3" fillId="3" borderId="1" xfId="0" applyFont="1" applyFill="1" applyBorder="1" applyAlignment="1">
      <alignment wrapTex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0" fillId="5" borderId="1" xfId="0" applyFill="1" applyBorder="1"/>
    <xf numFmtId="0" fontId="9" fillId="0" borderId="1" xfId="0" applyFont="1" applyBorder="1"/>
    <xf numFmtId="0" fontId="3" fillId="6" borderId="1" xfId="0" applyFont="1" applyFill="1" applyBorder="1"/>
    <xf numFmtId="0" fontId="3" fillId="3" borderId="1" xfId="0" applyFont="1" applyFill="1" applyBorder="1" applyAlignment="1">
      <alignment horizontal="left" vertical="top" wrapText="1"/>
    </xf>
    <xf numFmtId="0" fontId="9"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4" fillId="4" borderId="6" xfId="0" applyFont="1" applyFill="1" applyBorder="1" applyAlignment="1">
      <alignment vertical="top" wrapText="1"/>
    </xf>
    <xf numFmtId="0" fontId="7" fillId="4" borderId="1" xfId="0" applyFont="1" applyFill="1" applyBorder="1" applyAlignment="1">
      <alignment vertical="center"/>
    </xf>
    <xf numFmtId="0" fontId="0" fillId="0" borderId="2" xfId="0" applyBorder="1" applyAlignment="1">
      <alignment vertical="center" wrapText="1"/>
    </xf>
    <xf numFmtId="0" fontId="9" fillId="3" borderId="1" xfId="0" applyFont="1" applyFill="1" applyBorder="1" applyAlignment="1">
      <alignment wrapText="1"/>
    </xf>
    <xf numFmtId="0" fontId="9" fillId="4" borderId="1" xfId="0" applyFont="1" applyFill="1" applyBorder="1" applyAlignment="1">
      <alignment wrapText="1"/>
    </xf>
    <xf numFmtId="0" fontId="10" fillId="0" borderId="0" xfId="0" applyFont="1" applyAlignment="1">
      <alignment vertical="center" wrapText="1"/>
    </xf>
    <xf numFmtId="0" fontId="10" fillId="0" borderId="1" xfId="0" applyFont="1" applyBorder="1" applyAlignment="1">
      <alignment vertical="center"/>
    </xf>
    <xf numFmtId="0" fontId="9" fillId="4" borderId="7" xfId="0" applyFont="1" applyFill="1" applyBorder="1" applyAlignment="1">
      <alignment vertical="top" wrapText="1"/>
    </xf>
    <xf numFmtId="0" fontId="10" fillId="0" borderId="7" xfId="0" applyFont="1" applyBorder="1" applyAlignment="1">
      <alignment vertical="center" wrapText="1"/>
    </xf>
    <xf numFmtId="0" fontId="9" fillId="4" borderId="7" xfId="0" applyFont="1" applyFill="1" applyBorder="1" applyAlignment="1">
      <alignment horizontal="left" vertical="top" wrapText="1"/>
    </xf>
    <xf numFmtId="0" fontId="10" fillId="4" borderId="8" xfId="0" applyFont="1" applyFill="1" applyBorder="1" applyAlignment="1">
      <alignment vertical="center" wrapText="1"/>
    </xf>
    <xf numFmtId="0" fontId="10" fillId="0" borderId="1" xfId="0" applyFont="1" applyBorder="1" applyAlignment="1">
      <alignment vertical="top" wrapText="1"/>
    </xf>
    <xf numFmtId="0" fontId="9" fillId="0" borderId="0" xfId="0" applyFont="1"/>
    <xf numFmtId="0" fontId="9" fillId="8" borderId="1" xfId="0" applyFont="1" applyFill="1" applyBorder="1" applyAlignment="1" applyProtection="1">
      <alignment vertical="top" wrapText="1"/>
      <protection locked="0"/>
    </xf>
    <xf numFmtId="0" fontId="9" fillId="0" borderId="1" xfId="0" applyFont="1" applyBorder="1" applyAlignment="1" applyProtection="1">
      <alignment vertical="top" wrapText="1"/>
      <protection locked="0"/>
    </xf>
    <xf numFmtId="0" fontId="18" fillId="10" borderId="1" xfId="0" applyFont="1" applyFill="1" applyBorder="1" applyAlignment="1">
      <alignment vertical="top" wrapText="1"/>
    </xf>
    <xf numFmtId="0" fontId="18" fillId="4" borderId="7" xfId="0" applyFont="1" applyFill="1" applyBorder="1" applyAlignment="1">
      <alignment horizontal="left" vertical="top" wrapText="1"/>
    </xf>
    <xf numFmtId="0" fontId="18" fillId="4" borderId="1" xfId="0" applyFont="1" applyFill="1" applyBorder="1" applyAlignment="1">
      <alignment horizontal="left" vertical="top" wrapText="1"/>
    </xf>
    <xf numFmtId="0" fontId="10" fillId="4" borderId="1" xfId="0" applyFont="1" applyFill="1" applyBorder="1" applyAlignment="1">
      <alignment vertical="top" wrapText="1"/>
    </xf>
    <xf numFmtId="0" fontId="9" fillId="0" borderId="7" xfId="0" applyFont="1" applyBorder="1" applyAlignment="1">
      <alignment horizontal="left" vertical="center" wrapText="1"/>
    </xf>
    <xf numFmtId="0" fontId="10" fillId="0" borderId="7" xfId="0" applyFont="1" applyBorder="1" applyAlignment="1">
      <alignment vertical="top" wrapText="1"/>
    </xf>
    <xf numFmtId="0" fontId="10" fillId="0" borderId="6" xfId="0" applyFont="1" applyBorder="1" applyAlignment="1">
      <alignment vertical="center" wrapText="1"/>
    </xf>
    <xf numFmtId="0" fontId="9" fillId="4" borderId="6" xfId="0" applyFont="1" applyFill="1" applyBorder="1" applyAlignment="1">
      <alignment vertical="top" wrapText="1"/>
    </xf>
    <xf numFmtId="0" fontId="9" fillId="4" borderId="13" xfId="0" applyFont="1" applyFill="1" applyBorder="1" applyAlignment="1">
      <alignment vertical="top" wrapText="1"/>
    </xf>
    <xf numFmtId="0" fontId="10" fillId="0" borderId="7" xfId="0" applyFont="1" applyBorder="1" applyAlignment="1">
      <alignment vertical="center"/>
    </xf>
    <xf numFmtId="0" fontId="2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7" fillId="3" borderId="1" xfId="0" applyFont="1" applyFill="1" applyBorder="1" applyAlignment="1">
      <alignment horizontal="left" vertical="top" wrapText="1"/>
    </xf>
    <xf numFmtId="0" fontId="5" fillId="2" borderId="1" xfId="0" applyFont="1" applyFill="1" applyBorder="1" applyAlignment="1">
      <alignment vertical="top" wrapText="1"/>
    </xf>
    <xf numFmtId="0" fontId="7" fillId="3" borderId="1" xfId="0" applyFont="1" applyFill="1" applyBorder="1" applyAlignment="1">
      <alignment horizontal="left" vertical="top"/>
    </xf>
    <xf numFmtId="0" fontId="10" fillId="3" borderId="1" xfId="0" applyFont="1" applyFill="1" applyBorder="1" applyAlignment="1">
      <alignment horizontal="left" vertical="top" wrapText="1"/>
    </xf>
    <xf numFmtId="0" fontId="7" fillId="3" borderId="1" xfId="0" applyFont="1" applyFill="1" applyBorder="1" applyAlignment="1">
      <alignment vertical="top" wrapText="1"/>
    </xf>
    <xf numFmtId="0" fontId="25" fillId="0" borderId="1" xfId="0" applyFont="1" applyBorder="1" applyAlignment="1">
      <alignment horizontal="center"/>
    </xf>
    <xf numFmtId="0" fontId="25" fillId="8" borderId="1" xfId="0" applyFont="1" applyFill="1" applyBorder="1" applyAlignment="1">
      <alignment horizontal="center"/>
    </xf>
    <xf numFmtId="0" fontId="25" fillId="12" borderId="1" xfId="0" applyFont="1" applyFill="1" applyBorder="1" applyAlignment="1">
      <alignment horizontal="center"/>
    </xf>
    <xf numFmtId="0" fontId="0" fillId="0" borderId="0" xfId="0" applyAlignment="1">
      <alignment wrapText="1"/>
    </xf>
    <xf numFmtId="0" fontId="7" fillId="0" borderId="0" xfId="0" applyFont="1" applyAlignment="1">
      <alignment horizontal="center" vertical="center"/>
    </xf>
    <xf numFmtId="0" fontId="20" fillId="0" borderId="1" xfId="0" applyFont="1" applyBorder="1" applyAlignment="1">
      <alignment horizontal="center" vertical="center" wrapText="1"/>
    </xf>
    <xf numFmtId="0" fontId="26" fillId="0" borderId="1" xfId="0" applyFont="1" applyBorder="1" applyAlignment="1">
      <alignment horizontal="left" vertical="center" wrapText="1"/>
    </xf>
    <xf numFmtId="0" fontId="9" fillId="0" borderId="0" xfId="0" applyFont="1" applyAlignment="1">
      <alignment horizontal="center"/>
    </xf>
    <xf numFmtId="0" fontId="22" fillId="0" borderId="1" xfId="0" applyFont="1" applyBorder="1" applyAlignment="1">
      <alignment horizontal="left" vertical="center" wrapText="1"/>
    </xf>
    <xf numFmtId="0" fontId="29" fillId="15" borderId="7" xfId="0" applyFont="1" applyFill="1" applyBorder="1" applyAlignment="1">
      <alignment horizontal="center" vertical="center" wrapText="1"/>
    </xf>
    <xf numFmtId="0" fontId="0" fillId="0" borderId="0" xfId="0" applyAlignment="1">
      <alignment horizontal="center"/>
    </xf>
    <xf numFmtId="0" fontId="31" fillId="16" borderId="1" xfId="0" applyFont="1" applyFill="1" applyBorder="1" applyAlignment="1">
      <alignment horizontal="center" vertical="center" wrapText="1"/>
    </xf>
    <xf numFmtId="9" fontId="22" fillId="17" borderId="1" xfId="0" applyNumberFormat="1" applyFont="1" applyFill="1" applyBorder="1" applyAlignment="1">
      <alignment horizontal="center" vertical="center"/>
    </xf>
    <xf numFmtId="0" fontId="6" fillId="13" borderId="1" xfId="0" applyFont="1" applyFill="1" applyBorder="1" applyAlignment="1">
      <alignment horizontal="left" vertical="center" wrapText="1"/>
    </xf>
    <xf numFmtId="0" fontId="5" fillId="14" borderId="7"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20"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6" fillId="13" borderId="1" xfId="0" applyFont="1" applyFill="1" applyBorder="1" applyAlignment="1">
      <alignment horizontal="center" vertical="center" wrapText="1"/>
    </xf>
    <xf numFmtId="0" fontId="7" fillId="13" borderId="1" xfId="0" applyFont="1" applyFill="1" applyBorder="1" applyAlignment="1">
      <alignment horizontal="center"/>
    </xf>
    <xf numFmtId="0" fontId="35" fillId="15" borderId="1" xfId="0" applyFont="1" applyFill="1" applyBorder="1" applyAlignment="1">
      <alignment wrapText="1"/>
    </xf>
    <xf numFmtId="0" fontId="35"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36" fillId="0" borderId="0" xfId="0" applyFont="1"/>
    <xf numFmtId="0" fontId="19" fillId="0" borderId="0" xfId="0" applyFont="1" applyAlignment="1">
      <alignment vertical="center"/>
    </xf>
    <xf numFmtId="0" fontId="19" fillId="0" borderId="0" xfId="0" applyFont="1" applyAlignment="1">
      <alignment horizontal="center" vertical="center"/>
    </xf>
    <xf numFmtId="0" fontId="36" fillId="0" borderId="0" xfId="0" applyFont="1" applyAlignment="1">
      <alignment horizontal="center"/>
    </xf>
    <xf numFmtId="9" fontId="19" fillId="0" borderId="0" xfId="2" applyFont="1" applyFill="1" applyBorder="1" applyAlignment="1">
      <alignment horizontal="center" vertical="center" wrapText="1"/>
    </xf>
    <xf numFmtId="0" fontId="37" fillId="0" borderId="0" xfId="0" applyFont="1" applyAlignment="1">
      <alignment horizontal="left" vertical="center"/>
    </xf>
    <xf numFmtId="0" fontId="2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protection locked="0"/>
    </xf>
    <xf numFmtId="0" fontId="5" fillId="14" borderId="7"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13" borderId="7" xfId="0" applyFont="1" applyFill="1" applyBorder="1" applyAlignment="1">
      <alignment horizontal="center" vertical="center" wrapText="1"/>
    </xf>
    <xf numFmtId="0" fontId="20" fillId="13" borderId="8" xfId="0" applyFont="1" applyFill="1" applyBorder="1" applyAlignment="1">
      <alignment horizontal="center" vertical="center" wrapText="1"/>
    </xf>
    <xf numFmtId="9" fontId="36" fillId="0" borderId="0" xfId="2" applyFont="1" applyFill="1" applyBorder="1"/>
    <xf numFmtId="0" fontId="23" fillId="11" borderId="8" xfId="0" applyFont="1" applyFill="1" applyBorder="1" applyAlignment="1">
      <alignment horizontal="center" vertical="center" wrapText="1"/>
    </xf>
    <xf numFmtId="0" fontId="38" fillId="0" borderId="0" xfId="0" applyFont="1" applyAlignment="1">
      <alignment wrapText="1"/>
    </xf>
    <xf numFmtId="0" fontId="23" fillId="2" borderId="1" xfId="0" applyFont="1" applyFill="1" applyBorder="1" applyAlignment="1">
      <alignment vertical="center" wrapText="1"/>
    </xf>
    <xf numFmtId="0" fontId="39" fillId="0" borderId="1" xfId="0" applyFont="1" applyBorder="1" applyAlignment="1">
      <alignment horizontal="center" vertical="center" wrapText="1"/>
    </xf>
    <xf numFmtId="0" fontId="39" fillId="0" borderId="7" xfId="0" applyFont="1" applyBorder="1" applyAlignment="1">
      <alignment horizontal="center" vertical="center" wrapText="1"/>
    </xf>
    <xf numFmtId="0" fontId="40" fillId="0" borderId="0" xfId="0" applyFont="1"/>
    <xf numFmtId="0" fontId="38" fillId="0" borderId="0" xfId="0" applyFont="1"/>
    <xf numFmtId="9" fontId="40" fillId="0" borderId="0" xfId="2" applyFont="1"/>
    <xf numFmtId="0" fontId="40" fillId="0" borderId="16" xfId="0" applyFont="1" applyBorder="1"/>
    <xf numFmtId="0" fontId="38" fillId="4" borderId="1" xfId="0" applyFont="1" applyFill="1" applyBorder="1" applyAlignment="1">
      <alignment vertical="center"/>
    </xf>
    <xf numFmtId="0" fontId="38" fillId="0" borderId="1" xfId="0" applyFont="1" applyBorder="1" applyAlignment="1">
      <alignment wrapText="1"/>
    </xf>
    <xf numFmtId="0" fontId="38" fillId="0" borderId="1" xfId="0" applyFont="1" applyBorder="1" applyAlignment="1">
      <alignment vertical="center" wrapText="1"/>
    </xf>
    <xf numFmtId="0" fontId="38" fillId="0" borderId="1" xfId="0" applyFont="1" applyBorder="1" applyAlignment="1">
      <alignment horizontal="center" vertical="center"/>
    </xf>
    <xf numFmtId="0" fontId="41" fillId="4" borderId="1" xfId="0" applyFont="1" applyFill="1" applyBorder="1" applyAlignment="1" applyProtection="1">
      <alignment horizontal="center" vertical="center"/>
      <protection locked="0"/>
    </xf>
    <xf numFmtId="0" fontId="38" fillId="4" borderId="1" xfId="0" applyFont="1" applyFill="1" applyBorder="1" applyAlignment="1" applyProtection="1">
      <alignment vertical="center"/>
      <protection locked="0"/>
    </xf>
    <xf numFmtId="0" fontId="40" fillId="0" borderId="13" xfId="0" applyFont="1" applyBorder="1"/>
    <xf numFmtId="0" fontId="38" fillId="0" borderId="1" xfId="0" applyFont="1" applyBorder="1"/>
    <xf numFmtId="0" fontId="38" fillId="0" borderId="1" xfId="0" applyFont="1" applyBorder="1" applyAlignment="1">
      <alignment vertical="top" wrapText="1"/>
    </xf>
    <xf numFmtId="0" fontId="38" fillId="5" borderId="1" xfId="0" applyFont="1" applyFill="1" applyBorder="1" applyProtection="1">
      <protection locked="0"/>
    </xf>
    <xf numFmtId="0" fontId="38" fillId="4" borderId="1" xfId="0" applyFont="1" applyFill="1" applyBorder="1" applyAlignment="1">
      <alignment vertical="center" wrapText="1"/>
    </xf>
    <xf numFmtId="0" fontId="38" fillId="0" borderId="0" xfId="0" applyFont="1" applyAlignment="1">
      <alignment vertical="center" wrapText="1"/>
    </xf>
    <xf numFmtId="0" fontId="38" fillId="0" borderId="1" xfId="0" applyFont="1" applyBorder="1" applyAlignment="1">
      <alignment horizontal="left" vertical="center" wrapText="1"/>
    </xf>
    <xf numFmtId="0" fontId="41" fillId="0" borderId="1" xfId="0" applyFont="1" applyBorder="1" applyAlignment="1">
      <alignment vertical="center" wrapText="1"/>
    </xf>
    <xf numFmtId="0" fontId="41" fillId="0" borderId="1" xfId="0" applyFont="1" applyBorder="1" applyAlignment="1">
      <alignment vertical="top" wrapText="1"/>
    </xf>
    <xf numFmtId="0" fontId="41" fillId="0" borderId="1" xfId="0" applyFont="1" applyBorder="1" applyAlignment="1">
      <alignment wrapText="1"/>
    </xf>
    <xf numFmtId="0" fontId="41" fillId="0" borderId="0" xfId="0" applyFont="1" applyAlignment="1">
      <alignment wrapText="1"/>
    </xf>
    <xf numFmtId="0" fontId="38" fillId="0" borderId="0" xfId="0" applyFont="1" applyProtection="1">
      <protection locked="0"/>
    </xf>
    <xf numFmtId="0" fontId="40" fillId="0" borderId="1" xfId="0" applyFont="1" applyBorder="1"/>
    <xf numFmtId="0" fontId="38" fillId="0" borderId="2" xfId="0" applyFont="1" applyBorder="1" applyAlignment="1">
      <alignment vertical="center" wrapText="1"/>
    </xf>
    <xf numFmtId="0" fontId="41" fillId="4" borderId="1" xfId="0" applyFont="1" applyFill="1" applyBorder="1" applyAlignment="1">
      <alignment vertical="center" wrapText="1"/>
    </xf>
    <xf numFmtId="0" fontId="38" fillId="0" borderId="0" xfId="0" applyFont="1" applyAlignment="1">
      <alignment horizontal="center" vertical="center"/>
    </xf>
    <xf numFmtId="0" fontId="38" fillId="4" borderId="1" xfId="0" applyFont="1" applyFill="1" applyBorder="1" applyAlignment="1">
      <alignment horizontal="center" vertical="center"/>
    </xf>
    <xf numFmtId="0" fontId="23" fillId="2" borderId="7" xfId="0" applyFont="1" applyFill="1" applyBorder="1" applyAlignment="1">
      <alignment vertical="center" wrapText="1"/>
    </xf>
    <xf numFmtId="0" fontId="41" fillId="0" borderId="7" xfId="0" applyFont="1" applyBorder="1" applyAlignment="1">
      <alignment vertical="top" wrapText="1"/>
    </xf>
    <xf numFmtId="0" fontId="38" fillId="0" borderId="1" xfId="0" applyFont="1" applyBorder="1" applyAlignment="1">
      <alignment horizontal="center" vertical="center" wrapText="1"/>
    </xf>
    <xf numFmtId="0" fontId="41" fillId="0" borderId="1" xfId="0" applyFont="1" applyBorder="1" applyAlignment="1" applyProtection="1">
      <alignment horizontal="center"/>
      <protection locked="0"/>
    </xf>
    <xf numFmtId="0" fontId="38" fillId="0" borderId="1" xfId="0" applyFont="1" applyBorder="1" applyProtection="1">
      <protection locked="0"/>
    </xf>
    <xf numFmtId="0" fontId="42" fillId="4" borderId="1" xfId="0" applyFont="1" applyFill="1" applyBorder="1" applyAlignment="1" applyProtection="1">
      <alignment vertical="center" wrapText="1"/>
      <protection locked="0"/>
    </xf>
    <xf numFmtId="0" fontId="38" fillId="4" borderId="1" xfId="0" applyFont="1" applyFill="1" applyBorder="1" applyAlignment="1" applyProtection="1">
      <alignment vertical="center" wrapText="1"/>
      <protection locked="0"/>
    </xf>
    <xf numFmtId="0" fontId="38" fillId="0" borderId="7" xfId="0" applyFont="1" applyBorder="1" applyAlignment="1">
      <alignment vertical="center" wrapText="1"/>
    </xf>
    <xf numFmtId="0" fontId="42" fillId="4" borderId="1" xfId="0" applyFont="1" applyFill="1" applyBorder="1" applyProtection="1">
      <protection locked="0"/>
    </xf>
    <xf numFmtId="0" fontId="38" fillId="0" borderId="7" xfId="0" applyFont="1" applyBorder="1" applyAlignment="1">
      <alignment vertical="top" wrapText="1"/>
    </xf>
    <xf numFmtId="0" fontId="38" fillId="0" borderId="7" xfId="0" applyFont="1" applyBorder="1" applyAlignment="1">
      <alignment wrapText="1"/>
    </xf>
    <xf numFmtId="0" fontId="41" fillId="0" borderId="7" xfId="0" applyFont="1" applyBorder="1" applyAlignment="1">
      <alignment vertical="center" wrapText="1"/>
    </xf>
    <xf numFmtId="0" fontId="41" fillId="0" borderId="1" xfId="0" applyFont="1" applyBorder="1" applyAlignment="1">
      <alignment horizontal="center" vertical="center" wrapText="1"/>
    </xf>
    <xf numFmtId="0" fontId="38" fillId="0" borderId="7" xfId="0" applyFont="1" applyBorder="1" applyAlignment="1">
      <alignment vertical="center"/>
    </xf>
    <xf numFmtId="0" fontId="41" fillId="0" borderId="1" xfId="0" applyFont="1" applyBorder="1" applyAlignment="1" applyProtection="1">
      <alignment horizontal="center" vertical="center"/>
      <protection locked="0"/>
    </xf>
    <xf numFmtId="0" fontId="41" fillId="0" borderId="7" xfId="0" applyFont="1" applyBorder="1" applyAlignment="1">
      <alignment horizontal="left" vertical="top" wrapText="1"/>
    </xf>
    <xf numFmtId="0" fontId="38" fillId="0" borderId="1" xfId="0" applyFont="1" applyBorder="1" applyAlignment="1" applyProtection="1">
      <alignment wrapText="1"/>
      <protection locked="0"/>
    </xf>
    <xf numFmtId="0" fontId="41" fillId="0" borderId="7" xfId="0" applyFont="1" applyBorder="1" applyAlignment="1">
      <alignment wrapText="1"/>
    </xf>
    <xf numFmtId="0" fontId="38" fillId="0" borderId="7" xfId="0" applyFont="1" applyBorder="1" applyAlignment="1">
      <alignment vertical="top"/>
    </xf>
    <xf numFmtId="0" fontId="38" fillId="0" borderId="1" xfId="0" applyFont="1" applyBorder="1" applyAlignment="1">
      <alignment horizontal="left" vertical="top" wrapText="1"/>
    </xf>
    <xf numFmtId="0" fontId="41" fillId="0" borderId="1" xfId="0" applyFont="1" applyBorder="1" applyAlignment="1">
      <alignment horizontal="center" vertical="center"/>
    </xf>
    <xf numFmtId="0" fontId="41" fillId="0" borderId="1" xfId="0" applyFont="1" applyBorder="1" applyProtection="1">
      <protection locked="0"/>
    </xf>
    <xf numFmtId="0" fontId="38" fillId="0" borderId="8" xfId="0" applyFont="1" applyBorder="1" applyAlignment="1">
      <alignment vertical="center" wrapText="1"/>
    </xf>
    <xf numFmtId="0" fontId="41" fillId="0" borderId="1" xfId="0" applyFont="1" applyBorder="1"/>
    <xf numFmtId="0" fontId="41" fillId="4" borderId="1" xfId="0" applyFont="1" applyFill="1" applyBorder="1" applyAlignment="1" applyProtection="1">
      <alignment horizontal="center" wrapText="1"/>
      <protection locked="0"/>
    </xf>
    <xf numFmtId="0" fontId="38" fillId="0" borderId="1" xfId="0" applyFont="1" applyBorder="1" applyAlignment="1" applyProtection="1">
      <alignment vertical="top" wrapText="1"/>
      <protection locked="0"/>
    </xf>
    <xf numFmtId="0" fontId="41" fillId="0" borderId="1" xfId="0" applyFont="1" applyBorder="1" applyAlignment="1">
      <alignment horizontal="left" vertical="top" wrapText="1"/>
    </xf>
    <xf numFmtId="0" fontId="41" fillId="4" borderId="1" xfId="0" applyFont="1" applyFill="1" applyBorder="1" applyAlignment="1">
      <alignment horizontal="left" vertical="top" wrapText="1"/>
    </xf>
    <xf numFmtId="0" fontId="38" fillId="0" borderId="5" xfId="0" applyFont="1" applyBorder="1" applyProtection="1">
      <protection locked="0"/>
    </xf>
    <xf numFmtId="0" fontId="38" fillId="0" borderId="1" xfId="0" applyFont="1" applyBorder="1" applyAlignment="1">
      <alignment vertical="center"/>
    </xf>
    <xf numFmtId="0" fontId="38" fillId="0" borderId="0" xfId="0" applyFont="1" applyAlignment="1">
      <alignment vertical="center"/>
    </xf>
    <xf numFmtId="0" fontId="38" fillId="4" borderId="1" xfId="0" applyFont="1" applyFill="1" applyBorder="1" applyAlignment="1">
      <alignment wrapText="1"/>
    </xf>
    <xf numFmtId="0" fontId="38" fillId="4" borderId="7" xfId="0" applyFont="1" applyFill="1" applyBorder="1" applyAlignment="1">
      <alignment wrapText="1"/>
    </xf>
    <xf numFmtId="0" fontId="41" fillId="4" borderId="7" xfId="0" applyFont="1" applyFill="1" applyBorder="1" applyAlignment="1">
      <alignment wrapText="1"/>
    </xf>
    <xf numFmtId="0" fontId="41" fillId="4" borderId="1" xfId="0" applyFont="1" applyFill="1" applyBorder="1" applyAlignment="1">
      <alignment wrapText="1"/>
    </xf>
    <xf numFmtId="0" fontId="38" fillId="4" borderId="13" xfId="0" applyFont="1" applyFill="1" applyBorder="1" applyAlignment="1">
      <alignment wrapText="1"/>
    </xf>
    <xf numFmtId="0" fontId="38" fillId="4" borderId="1" xfId="0" applyFont="1" applyFill="1" applyBorder="1" applyAlignment="1">
      <alignment horizontal="left" vertical="top" wrapText="1"/>
    </xf>
    <xf numFmtId="0" fontId="44" fillId="0" borderId="1" xfId="0" applyFont="1" applyBorder="1" applyAlignment="1">
      <alignment vertical="top" wrapText="1"/>
    </xf>
    <xf numFmtId="0" fontId="41" fillId="4" borderId="1" xfId="0" applyFont="1" applyFill="1" applyBorder="1" applyAlignment="1">
      <alignment vertical="top" wrapText="1"/>
    </xf>
    <xf numFmtId="0" fontId="38" fillId="4" borderId="1" xfId="0" applyFont="1" applyFill="1" applyBorder="1" applyAlignment="1">
      <alignment horizontal="center" vertical="center" wrapText="1"/>
    </xf>
    <xf numFmtId="0" fontId="38" fillId="0" borderId="6" xfId="0" applyFont="1" applyBorder="1" applyAlignment="1">
      <alignment vertical="center" wrapText="1"/>
    </xf>
    <xf numFmtId="0" fontId="38" fillId="0" borderId="0" xfId="0" applyFont="1" applyAlignment="1">
      <alignment horizontal="left" vertical="top" wrapText="1"/>
    </xf>
    <xf numFmtId="0" fontId="38" fillId="0" borderId="13" xfId="0" applyFont="1" applyBorder="1" applyAlignment="1">
      <alignment vertical="top" wrapText="1"/>
    </xf>
    <xf numFmtId="0" fontId="38" fillId="0" borderId="6" xfId="0" applyFont="1" applyBorder="1" applyAlignment="1">
      <alignment horizontal="center" vertical="center" wrapText="1"/>
    </xf>
    <xf numFmtId="0" fontId="41" fillId="0" borderId="6" xfId="0" applyFont="1" applyBorder="1" applyAlignment="1" applyProtection="1">
      <alignment horizontal="center"/>
      <protection locked="0"/>
    </xf>
    <xf numFmtId="0" fontId="38" fillId="0" borderId="6" xfId="0" applyFont="1" applyBorder="1" applyProtection="1">
      <protection locked="0"/>
    </xf>
    <xf numFmtId="0" fontId="41" fillId="0" borderId="13" xfId="0" applyFont="1" applyBorder="1" applyAlignment="1">
      <alignment vertical="top" wrapText="1"/>
    </xf>
    <xf numFmtId="0" fontId="41" fillId="0" borderId="6" xfId="0" applyFont="1" applyBorder="1" applyAlignment="1">
      <alignment vertical="top" wrapText="1"/>
    </xf>
    <xf numFmtId="0" fontId="38" fillId="0" borderId="0" xfId="0" applyFont="1" applyAlignment="1">
      <alignment horizontal="center" vertical="center" wrapText="1"/>
    </xf>
    <xf numFmtId="0" fontId="44" fillId="4" borderId="1" xfId="0" applyFont="1" applyFill="1" applyBorder="1" applyAlignment="1">
      <alignment horizontal="center" vertical="center" wrapText="1"/>
    </xf>
    <xf numFmtId="0" fontId="38" fillId="4" borderId="1" xfId="0" applyFont="1" applyFill="1" applyBorder="1" applyAlignment="1">
      <alignment vertical="top" wrapText="1"/>
    </xf>
    <xf numFmtId="0" fontId="44" fillId="4" borderId="7" xfId="0" applyFont="1" applyFill="1" applyBorder="1" applyAlignment="1">
      <alignment vertical="top" wrapText="1"/>
    </xf>
    <xf numFmtId="0" fontId="38" fillId="4" borderId="1" xfId="0" applyFont="1" applyFill="1" applyBorder="1" applyAlignment="1" applyProtection="1">
      <alignment vertical="top" wrapText="1"/>
      <protection locked="0"/>
    </xf>
    <xf numFmtId="0" fontId="43" fillId="0" borderId="1" xfId="0" applyFont="1" applyBorder="1" applyAlignment="1" applyProtection="1">
      <alignment vertical="top" wrapText="1"/>
      <protection locked="0"/>
    </xf>
    <xf numFmtId="0" fontId="23" fillId="2" borderId="6" xfId="0" applyFont="1" applyFill="1" applyBorder="1" applyAlignment="1">
      <alignment vertical="center" wrapText="1"/>
    </xf>
    <xf numFmtId="0" fontId="46" fillId="0" borderId="0" xfId="0" applyFont="1" applyAlignment="1">
      <alignment vertical="center" wrapText="1"/>
    </xf>
    <xf numFmtId="0" fontId="41" fillId="0" borderId="6" xfId="0" applyFont="1" applyBorder="1" applyAlignment="1">
      <alignment vertical="center" wrapText="1"/>
    </xf>
    <xf numFmtId="0" fontId="38" fillId="4" borderId="6" xfId="0" applyFont="1" applyFill="1" applyBorder="1" applyAlignment="1">
      <alignment vertical="top" wrapText="1"/>
    </xf>
    <xf numFmtId="0" fontId="38" fillId="4" borderId="13" xfId="0" applyFont="1" applyFill="1" applyBorder="1" applyAlignment="1">
      <alignment vertical="top" wrapText="1"/>
    </xf>
    <xf numFmtId="0" fontId="42" fillId="0" borderId="6" xfId="0" applyFont="1" applyBorder="1" applyAlignment="1" applyProtection="1">
      <alignment wrapText="1"/>
      <protection locked="0"/>
    </xf>
    <xf numFmtId="0" fontId="38" fillId="4" borderId="7" xfId="0" applyFont="1" applyFill="1" applyBorder="1" applyAlignment="1">
      <alignment vertical="top" wrapText="1"/>
    </xf>
    <xf numFmtId="0" fontId="46" fillId="0" borderId="1" xfId="0" applyFont="1" applyBorder="1" applyAlignment="1">
      <alignment vertical="center" wrapText="1"/>
    </xf>
    <xf numFmtId="0" fontId="43" fillId="4" borderId="1" xfId="0" applyFont="1" applyFill="1" applyBorder="1" applyAlignment="1" applyProtection="1">
      <alignment vertical="top" wrapText="1"/>
      <protection locked="0"/>
    </xf>
    <xf numFmtId="0" fontId="41" fillId="4" borderId="1" xfId="0" applyFont="1" applyFill="1" applyBorder="1" applyAlignment="1" applyProtection="1">
      <alignment vertical="top" wrapText="1"/>
      <protection locked="0"/>
    </xf>
    <xf numFmtId="0" fontId="42" fillId="0" borderId="1" xfId="0" applyFont="1" applyBorder="1" applyAlignment="1">
      <alignment vertical="center" wrapText="1"/>
    </xf>
    <xf numFmtId="0" fontId="43" fillId="0" borderId="1" xfId="0" applyFont="1" applyBorder="1" applyAlignment="1">
      <alignment vertical="center" wrapText="1"/>
    </xf>
    <xf numFmtId="0" fontId="41" fillId="4" borderId="1" xfId="0" applyFont="1" applyFill="1" applyBorder="1" applyAlignment="1" applyProtection="1">
      <alignment horizontal="center" vertical="center" wrapText="1"/>
      <protection locked="0"/>
    </xf>
    <xf numFmtId="0" fontId="41" fillId="4" borderId="1" xfId="0" applyFont="1" applyFill="1" applyBorder="1" applyAlignment="1">
      <alignment horizontal="center" vertical="center" wrapText="1"/>
    </xf>
    <xf numFmtId="0" fontId="38" fillId="0" borderId="7" xfId="0" applyFont="1" applyBorder="1" applyAlignment="1">
      <alignment horizontal="left" vertical="center" wrapText="1"/>
    </xf>
    <xf numFmtId="0" fontId="38" fillId="0" borderId="1" xfId="0" applyFont="1" applyBorder="1" applyAlignment="1" applyProtection="1">
      <alignment vertical="center" wrapText="1"/>
      <protection locked="0"/>
    </xf>
    <xf numFmtId="0" fontId="41" fillId="0" borderId="8" xfId="0" applyFont="1" applyBorder="1" applyAlignment="1">
      <alignment wrapText="1"/>
    </xf>
    <xf numFmtId="0" fontId="38" fillId="0" borderId="9" xfId="0" applyFont="1" applyBorder="1" applyAlignment="1">
      <alignment vertical="top" wrapText="1"/>
    </xf>
    <xf numFmtId="0" fontId="41" fillId="0" borderId="1" xfId="0" applyFont="1" applyBorder="1" applyAlignment="1">
      <alignment horizontal="left" vertical="center" wrapText="1"/>
    </xf>
    <xf numFmtId="0" fontId="38" fillId="0" borderId="7" xfId="0" applyFont="1" applyBorder="1" applyAlignment="1">
      <alignment horizontal="left" vertical="top" wrapText="1"/>
    </xf>
    <xf numFmtId="0" fontId="47" fillId="0" borderId="1" xfId="0" applyFont="1" applyBorder="1" applyAlignment="1">
      <alignment horizontal="left" vertical="center" wrapText="1"/>
    </xf>
    <xf numFmtId="0" fontId="41" fillId="0" borderId="1" xfId="0" applyFont="1" applyBorder="1" applyAlignment="1">
      <alignment horizontal="left" wrapText="1"/>
    </xf>
    <xf numFmtId="0" fontId="38" fillId="0" borderId="13" xfId="0" applyFont="1" applyBorder="1" applyAlignment="1">
      <alignment wrapText="1"/>
    </xf>
    <xf numFmtId="0" fontId="38" fillId="4" borderId="1" xfId="0" applyFont="1" applyFill="1" applyBorder="1" applyAlignment="1" applyProtection="1">
      <alignment wrapText="1"/>
      <protection locked="0"/>
    </xf>
    <xf numFmtId="0" fontId="38" fillId="4" borderId="1" xfId="0" applyFont="1" applyFill="1" applyBorder="1" applyProtection="1">
      <protection locked="0"/>
    </xf>
    <xf numFmtId="0" fontId="38" fillId="0" borderId="5" xfId="0" applyFont="1" applyBorder="1" applyAlignment="1">
      <alignment horizontal="center" vertical="center" wrapText="1"/>
    </xf>
    <xf numFmtId="0" fontId="41" fillId="0" borderId="1" xfId="0" applyFont="1" applyBorder="1" applyAlignment="1" applyProtection="1">
      <alignment horizontal="center" wrapText="1"/>
      <protection locked="0"/>
    </xf>
    <xf numFmtId="0" fontId="38" fillId="0" borderId="5" xfId="0" applyFont="1" applyBorder="1" applyAlignment="1">
      <alignment vertical="center" wrapText="1"/>
    </xf>
    <xf numFmtId="0" fontId="41" fillId="4" borderId="7" xfId="0" applyFont="1" applyFill="1" applyBorder="1" applyAlignment="1">
      <alignment horizontal="left" vertical="top" wrapText="1"/>
    </xf>
    <xf numFmtId="0" fontId="38" fillId="4" borderId="7" xfId="0" applyFont="1" applyFill="1" applyBorder="1" applyAlignment="1">
      <alignment horizontal="left" vertical="top" wrapText="1"/>
    </xf>
    <xf numFmtId="0" fontId="38" fillId="0" borderId="6" xfId="0" applyFont="1" applyBorder="1" applyAlignment="1">
      <alignment vertical="top" wrapText="1"/>
    </xf>
    <xf numFmtId="0" fontId="38" fillId="0" borderId="13" xfId="0" applyFont="1" applyBorder="1" applyAlignment="1">
      <alignment horizontal="left" vertical="top" wrapText="1"/>
    </xf>
    <xf numFmtId="0" fontId="41" fillId="0" borderId="13" xfId="0" applyFont="1" applyBorder="1" applyAlignment="1">
      <alignment horizontal="left" vertical="top" wrapText="1"/>
    </xf>
    <xf numFmtId="164" fontId="41" fillId="0" borderId="10" xfId="1" applyFont="1" applyBorder="1" applyAlignment="1">
      <alignment vertical="center" wrapText="1"/>
    </xf>
    <xf numFmtId="0" fontId="38" fillId="0" borderId="3" xfId="0" applyFont="1" applyBorder="1" applyAlignment="1">
      <alignment vertical="top" wrapText="1"/>
    </xf>
    <xf numFmtId="164" fontId="41" fillId="0" borderId="11" xfId="1" applyFont="1" applyBorder="1" applyAlignment="1">
      <alignment vertical="center" wrapText="1"/>
    </xf>
    <xf numFmtId="164" fontId="41" fillId="0" borderId="1" xfId="1" applyFont="1" applyBorder="1" applyAlignment="1">
      <alignment vertical="center" wrapText="1"/>
    </xf>
    <xf numFmtId="0" fontId="38" fillId="0" borderId="2" xfId="0" applyFont="1" applyBorder="1" applyAlignment="1">
      <alignment vertical="top" wrapText="1"/>
    </xf>
    <xf numFmtId="0" fontId="40" fillId="0" borderId="1" xfId="0" applyFont="1" applyBorder="1" applyAlignment="1">
      <alignment vertical="top" wrapText="1"/>
    </xf>
    <xf numFmtId="0" fontId="41" fillId="4" borderId="8" xfId="0" applyFont="1" applyFill="1" applyBorder="1" applyAlignment="1">
      <alignment vertical="center" wrapText="1"/>
    </xf>
    <xf numFmtId="0" fontId="41" fillId="4" borderId="7" xfId="0" applyFont="1" applyFill="1" applyBorder="1" applyAlignment="1">
      <alignment vertical="top" wrapText="1"/>
    </xf>
    <xf numFmtId="0" fontId="41" fillId="10" borderId="1" xfId="0" applyFont="1" applyFill="1" applyBorder="1" applyAlignment="1">
      <alignment vertical="top" wrapText="1"/>
    </xf>
    <xf numFmtId="164" fontId="41" fillId="7" borderId="11" xfId="1" applyFont="1" applyFill="1" applyBorder="1" applyAlignment="1">
      <alignment vertical="center" wrapText="1"/>
    </xf>
    <xf numFmtId="0" fontId="41" fillId="0" borderId="0" xfId="0" applyFont="1" applyAlignment="1">
      <alignment vertical="center" wrapText="1"/>
    </xf>
    <xf numFmtId="0" fontId="42" fillId="4" borderId="1" xfId="0" applyFont="1" applyFill="1" applyBorder="1" applyAlignment="1">
      <alignment vertical="center" wrapText="1"/>
    </xf>
    <xf numFmtId="0" fontId="41" fillId="4" borderId="1" xfId="0" applyFont="1" applyFill="1" applyBorder="1" applyAlignment="1" applyProtection="1">
      <alignment horizontal="center" vertical="top" wrapText="1"/>
      <protection locked="0"/>
    </xf>
    <xf numFmtId="0" fontId="38" fillId="0" borderId="5" xfId="0" applyFont="1" applyBorder="1" applyAlignment="1">
      <alignment vertical="top" wrapText="1"/>
    </xf>
    <xf numFmtId="0" fontId="41" fillId="0" borderId="5" xfId="0" applyFont="1" applyBorder="1" applyAlignment="1">
      <alignment vertical="top" wrapText="1"/>
    </xf>
    <xf numFmtId="0" fontId="38" fillId="4" borderId="5" xfId="0" applyFont="1" applyFill="1" applyBorder="1" applyAlignment="1">
      <alignment horizontal="left" vertical="top" wrapText="1"/>
    </xf>
    <xf numFmtId="0" fontId="38" fillId="4" borderId="5" xfId="0" applyFont="1" applyFill="1" applyBorder="1" applyAlignment="1">
      <alignment vertical="top" wrapText="1"/>
    </xf>
    <xf numFmtId="0" fontId="38" fillId="5" borderId="1" xfId="0" applyFont="1" applyFill="1" applyBorder="1" applyAlignment="1" applyProtection="1">
      <alignment vertical="top" wrapText="1"/>
      <protection locked="0"/>
    </xf>
    <xf numFmtId="0" fontId="40" fillId="0" borderId="2" xfId="0" applyFont="1" applyBorder="1" applyAlignment="1">
      <alignment horizontal="left" vertical="top" wrapText="1"/>
    </xf>
    <xf numFmtId="0" fontId="38" fillId="0" borderId="7" xfId="0" applyFont="1" applyBorder="1" applyProtection="1">
      <protection locked="0"/>
    </xf>
    <xf numFmtId="0" fontId="38" fillId="4" borderId="7" xfId="0" applyFont="1" applyFill="1" applyBorder="1" applyProtection="1">
      <protection locked="0"/>
    </xf>
    <xf numFmtId="0" fontId="36" fillId="0" borderId="1" xfId="0" applyFont="1" applyBorder="1" applyAlignment="1">
      <alignment wrapText="1"/>
    </xf>
    <xf numFmtId="0" fontId="36" fillId="0" borderId="1" xfId="0" applyFont="1" applyBorder="1"/>
    <xf numFmtId="0" fontId="35" fillId="0" borderId="1" xfId="0" applyFont="1" applyBorder="1" applyAlignment="1">
      <alignment horizontal="center" wrapText="1"/>
    </xf>
    <xf numFmtId="0" fontId="19" fillId="0" borderId="1" xfId="0" applyFont="1" applyBorder="1" applyAlignment="1">
      <alignment vertical="center" wrapText="1"/>
    </xf>
    <xf numFmtId="2" fontId="19" fillId="0" borderId="1" xfId="0" applyNumberFormat="1" applyFont="1" applyBorder="1" applyAlignment="1">
      <alignment horizontal="center" vertical="center" wrapText="1"/>
    </xf>
    <xf numFmtId="0" fontId="36" fillId="0" borderId="1" xfId="0" applyFont="1" applyBorder="1" applyAlignment="1">
      <alignment horizont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9" fontId="19" fillId="0" borderId="0" xfId="2" applyFont="1" applyFill="1" applyBorder="1" applyAlignment="1">
      <alignment horizontal="center" vertical="center"/>
    </xf>
    <xf numFmtId="0" fontId="49"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50" fillId="0" borderId="0" xfId="0" applyFont="1" applyAlignment="1">
      <alignment wrapText="1"/>
    </xf>
    <xf numFmtId="0" fontId="5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3" fillId="0" borderId="0" xfId="0" applyFont="1"/>
    <xf numFmtId="0" fontId="0" fillId="0" borderId="1" xfId="0" applyBorder="1" applyAlignment="1">
      <alignment horizontal="left"/>
    </xf>
    <xf numFmtId="0" fontId="35" fillId="15"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horizontal="center"/>
    </xf>
    <xf numFmtId="0" fontId="32" fillId="15" borderId="0" xfId="0" applyFont="1" applyFill="1" applyAlignment="1">
      <alignment horizontal="center" vertical="center" textRotation="90"/>
    </xf>
    <xf numFmtId="9" fontId="5" fillId="14" borderId="7" xfId="0" applyNumberFormat="1" applyFont="1" applyFill="1" applyBorder="1" applyAlignment="1">
      <alignment horizontal="center" vertical="center" wrapText="1"/>
    </xf>
    <xf numFmtId="0" fontId="5" fillId="14" borderId="5" xfId="0" applyFont="1" applyFill="1" applyBorder="1" applyAlignment="1">
      <alignment horizontal="center" vertical="center" wrapText="1"/>
    </xf>
    <xf numFmtId="0" fontId="29" fillId="15" borderId="0" xfId="0" applyFont="1" applyFill="1" applyAlignment="1">
      <alignment horizontal="center"/>
    </xf>
    <xf numFmtId="9" fontId="34" fillId="15" borderId="1" xfId="0" applyNumberFormat="1" applyFont="1" applyFill="1" applyBorder="1" applyAlignment="1">
      <alignment horizontal="center" vertical="center"/>
    </xf>
    <xf numFmtId="0" fontId="34" fillId="15" borderId="1" xfId="0" applyFont="1" applyFill="1" applyBorder="1" applyAlignment="1">
      <alignment horizontal="center" vertical="center"/>
    </xf>
    <xf numFmtId="0" fontId="29" fillId="15" borderId="0" xfId="0" applyFont="1" applyFill="1" applyAlignment="1">
      <alignment horizontal="center" vertical="center" wrapText="1"/>
    </xf>
    <xf numFmtId="0" fontId="22" fillId="0" borderId="1" xfId="0" applyFont="1" applyBorder="1" applyAlignment="1">
      <alignment horizontal="left" vertical="center" wrapText="1"/>
    </xf>
    <xf numFmtId="0" fontId="29" fillId="8" borderId="16" xfId="0" applyFont="1" applyFill="1" applyBorder="1" applyAlignment="1">
      <alignment horizontal="center" vertical="center" wrapText="1"/>
    </xf>
    <xf numFmtId="0" fontId="29" fillId="8" borderId="0" xfId="0" applyFont="1" applyFill="1" applyAlignment="1">
      <alignment horizontal="center" vertical="center" wrapText="1"/>
    </xf>
    <xf numFmtId="0" fontId="28" fillId="13" borderId="13" xfId="0" applyFont="1" applyFill="1" applyBorder="1" applyAlignment="1">
      <alignment horizontal="center" vertical="center" wrapText="1"/>
    </xf>
    <xf numFmtId="0" fontId="28" fillId="13" borderId="14"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2" fillId="3" borderId="8"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38" fillId="3" borderId="7" xfId="0" applyFont="1" applyFill="1" applyBorder="1" applyAlignment="1">
      <alignment horizontal="center" vertical="top" wrapText="1"/>
    </xf>
    <xf numFmtId="0" fontId="38" fillId="3" borderId="8" xfId="0" applyFont="1" applyFill="1" applyBorder="1" applyAlignment="1">
      <alignment horizontal="center" vertical="top" wrapText="1"/>
    </xf>
    <xf numFmtId="0" fontId="38" fillId="3" borderId="8" xfId="0" applyFont="1" applyFill="1" applyBorder="1" applyAlignment="1">
      <alignment horizontal="center" vertical="center" wrapText="1"/>
    </xf>
    <xf numFmtId="0" fontId="38" fillId="3" borderId="5" xfId="0" applyFont="1" applyFill="1" applyBorder="1" applyAlignment="1">
      <alignment horizontal="center" vertical="top" wrapText="1"/>
    </xf>
    <xf numFmtId="0" fontId="29" fillId="8" borderId="7" xfId="0" applyFont="1" applyFill="1" applyBorder="1" applyAlignment="1">
      <alignment horizontal="center" vertical="center" wrapText="1"/>
    </xf>
    <xf numFmtId="0" fontId="29" fillId="8" borderId="8"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20" fillId="13" borderId="7"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38" fillId="3" borderId="7"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5" xfId="0" applyFont="1" applyFill="1" applyBorder="1" applyAlignment="1">
      <alignment horizontal="center" vertical="center"/>
    </xf>
    <xf numFmtId="0" fontId="38" fillId="3" borderId="7"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41" fillId="3" borderId="1"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3" fillId="3" borderId="5"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38" fillId="3" borderId="15"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20" fillId="0" borderId="1" xfId="0" applyFont="1" applyBorder="1" applyAlignment="1">
      <alignment horizontal="center" vertical="center" wrapText="1"/>
    </xf>
    <xf numFmtId="0" fontId="23" fillId="11" borderId="7" xfId="0" applyFont="1" applyFill="1" applyBorder="1" applyAlignment="1">
      <alignment horizontal="center" vertical="top" wrapText="1"/>
    </xf>
    <xf numFmtId="0" fontId="23" fillId="11" borderId="8" xfId="0" applyFont="1" applyFill="1" applyBorder="1" applyAlignment="1">
      <alignment horizontal="center" vertical="top" wrapText="1"/>
    </xf>
    <xf numFmtId="0" fontId="23" fillId="11" borderId="5" xfId="0" applyFont="1" applyFill="1" applyBorder="1" applyAlignment="1">
      <alignment horizontal="center" vertical="top"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7"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5" xfId="0" applyFont="1" applyFill="1" applyBorder="1" applyAlignment="1">
      <alignment horizontal="center" vertical="top"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 xfId="0" applyFont="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cellXfs>
  <cellStyles count="3">
    <cellStyle name="Excel Built-in Normal" xfId="1" xr:uid="{53F2DD6E-DAB7-4DF9-B9AD-6DE6299B806B}"/>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7</xdr:col>
      <xdr:colOff>19050</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09600" y="15875"/>
          <a:ext cx="8534400"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269874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8"/>
  <sheetViews>
    <sheetView zoomScaleNormal="100" zoomScaleSheetLayoutView="84" workbookViewId="0">
      <selection activeCell="C1" sqref="C1"/>
    </sheetView>
  </sheetViews>
  <sheetFormatPr defaultColWidth="8.81640625" defaultRowHeight="14.5" x14ac:dyDescent="0.35"/>
  <cols>
    <col min="1" max="1" width="9" customWidth="1"/>
    <col min="2" max="2" width="13" customWidth="1"/>
    <col min="3" max="3" width="28" customWidth="1"/>
    <col min="4" max="4" width="26.453125" customWidth="1"/>
    <col min="5" max="5" width="11.453125" customWidth="1"/>
    <col min="6" max="6" width="27.36328125" style="154" customWidth="1"/>
    <col min="7" max="7" width="21.6328125" style="154" customWidth="1"/>
    <col min="8" max="8" width="23.453125" customWidth="1"/>
  </cols>
  <sheetData>
    <row r="6" spans="2:7" ht="26.25" customHeight="1" x14ac:dyDescent="0.35">
      <c r="B6" s="357" t="s">
        <v>1055</v>
      </c>
      <c r="C6" s="358"/>
      <c r="D6" s="358"/>
      <c r="E6" s="358"/>
      <c r="F6" s="358"/>
      <c r="G6" s="358"/>
    </row>
    <row r="7" spans="2:7" ht="26.25" customHeight="1" x14ac:dyDescent="0.35">
      <c r="B7" s="359" t="s">
        <v>2197</v>
      </c>
      <c r="C7" s="360"/>
      <c r="D7" s="360"/>
      <c r="E7" s="360"/>
      <c r="F7" s="360"/>
      <c r="G7" s="360"/>
    </row>
    <row r="8" spans="2:7" ht="26.25" customHeight="1" x14ac:dyDescent="0.35">
      <c r="B8" s="363" t="s">
        <v>2225</v>
      </c>
      <c r="C8" s="364"/>
      <c r="D8" s="364"/>
      <c r="E8" s="364"/>
      <c r="F8" s="364"/>
      <c r="G8" s="364"/>
    </row>
    <row r="9" spans="2:7" ht="43.5" customHeight="1" x14ac:dyDescent="0.5">
      <c r="B9" s="138"/>
      <c r="C9" s="152" t="s">
        <v>1996</v>
      </c>
      <c r="D9" s="178"/>
      <c r="E9" s="356" t="s">
        <v>1843</v>
      </c>
      <c r="F9" s="356"/>
      <c r="G9" s="179"/>
    </row>
    <row r="10" spans="2:7" ht="42.75" customHeight="1" x14ac:dyDescent="0.5">
      <c r="B10" s="138"/>
      <c r="C10" s="152" t="s">
        <v>1844</v>
      </c>
      <c r="D10" s="178"/>
      <c r="E10" s="356" t="s">
        <v>1869</v>
      </c>
      <c r="F10" s="356"/>
      <c r="G10" s="179"/>
    </row>
    <row r="11" spans="2:7" ht="64.5" customHeight="1" x14ac:dyDescent="0.5">
      <c r="B11" s="138"/>
      <c r="C11" s="152" t="s">
        <v>1872</v>
      </c>
      <c r="D11" s="178"/>
      <c r="E11" s="356" t="s">
        <v>1845</v>
      </c>
      <c r="F11" s="356"/>
      <c r="G11" s="179"/>
    </row>
    <row r="12" spans="2:7" ht="26.25" customHeight="1" x14ac:dyDescent="0.35">
      <c r="B12" s="153"/>
      <c r="C12" s="361" t="s">
        <v>1997</v>
      </c>
      <c r="D12" s="361"/>
      <c r="E12" s="361"/>
      <c r="F12" s="361"/>
      <c r="G12" s="361"/>
    </row>
    <row r="13" spans="2:7" ht="31" x14ac:dyDescent="0.35">
      <c r="B13" s="158">
        <v>1</v>
      </c>
      <c r="C13" s="157" t="s">
        <v>1859</v>
      </c>
      <c r="D13" s="159" t="s">
        <v>1871</v>
      </c>
      <c r="E13" s="158">
        <v>7</v>
      </c>
      <c r="F13" s="166" t="s">
        <v>1875</v>
      </c>
      <c r="G13" s="159" t="s">
        <v>1871</v>
      </c>
    </row>
    <row r="14" spans="2:7" ht="31" x14ac:dyDescent="0.35">
      <c r="B14" s="158">
        <v>2</v>
      </c>
      <c r="C14" s="157" t="s">
        <v>1860</v>
      </c>
      <c r="D14" s="159" t="s">
        <v>1871</v>
      </c>
      <c r="E14" s="180">
        <v>8</v>
      </c>
      <c r="F14" s="166" t="s">
        <v>1863</v>
      </c>
      <c r="G14" s="167"/>
    </row>
    <row r="15" spans="2:7" ht="31" x14ac:dyDescent="0.35">
      <c r="B15" s="158">
        <v>3</v>
      </c>
      <c r="C15" s="157" t="s">
        <v>1861</v>
      </c>
      <c r="D15" s="159" t="s">
        <v>1871</v>
      </c>
      <c r="E15" s="180">
        <v>9</v>
      </c>
      <c r="F15" s="166" t="s">
        <v>1878</v>
      </c>
      <c r="G15" s="167"/>
    </row>
    <row r="16" spans="2:7" ht="31" x14ac:dyDescent="0.35">
      <c r="B16" s="158">
        <v>4</v>
      </c>
      <c r="C16" s="157" t="s">
        <v>1862</v>
      </c>
      <c r="D16" s="159" t="s">
        <v>1871</v>
      </c>
      <c r="E16" s="180">
        <v>10</v>
      </c>
      <c r="F16" s="166" t="s">
        <v>1865</v>
      </c>
      <c r="G16" s="167"/>
    </row>
    <row r="17" spans="2:8" ht="31" x14ac:dyDescent="0.35">
      <c r="B17" s="158">
        <v>5</v>
      </c>
      <c r="C17" s="157" t="s">
        <v>1870</v>
      </c>
      <c r="D17" s="159" t="s">
        <v>1871</v>
      </c>
      <c r="E17" s="180">
        <v>11</v>
      </c>
      <c r="F17" s="166" t="s">
        <v>1874</v>
      </c>
      <c r="G17" s="167"/>
    </row>
    <row r="18" spans="2:8" ht="46.5" x14ac:dyDescent="0.35">
      <c r="B18" s="158">
        <v>6</v>
      </c>
      <c r="C18" s="157" t="s">
        <v>1873</v>
      </c>
      <c r="D18" s="159" t="s">
        <v>1871</v>
      </c>
      <c r="E18" s="180">
        <v>12</v>
      </c>
      <c r="F18" s="166" t="s">
        <v>1866</v>
      </c>
      <c r="G18" s="167"/>
    </row>
    <row r="23" spans="2:8" ht="30" customHeight="1" x14ac:dyDescent="0.35">
      <c r="B23" s="349" t="s">
        <v>2000</v>
      </c>
      <c r="C23" s="355" t="s">
        <v>1998</v>
      </c>
      <c r="D23" s="355"/>
      <c r="E23" s="355"/>
      <c r="F23" s="355"/>
      <c r="G23" s="355"/>
      <c r="H23" s="355"/>
    </row>
    <row r="24" spans="2:8" ht="55.5" customHeight="1" x14ac:dyDescent="0.35">
      <c r="B24" s="349"/>
      <c r="C24" s="155" t="s">
        <v>1846</v>
      </c>
      <c r="D24" s="155" t="s">
        <v>1847</v>
      </c>
      <c r="E24" s="362" t="s">
        <v>1999</v>
      </c>
      <c r="F24" s="362"/>
      <c r="G24" s="155" t="s">
        <v>1850</v>
      </c>
      <c r="H24" s="155" t="s">
        <v>1851</v>
      </c>
    </row>
    <row r="25" spans="2:8" ht="51" customHeight="1" x14ac:dyDescent="0.35">
      <c r="B25" s="349"/>
      <c r="C25" s="156">
        <f>'Ayushman Arogya Mandir'!F557</f>
        <v>1</v>
      </c>
      <c r="D25" s="156">
        <f>'Ayushman Arogya Mandir'!F558</f>
        <v>1</v>
      </c>
      <c r="E25" s="362"/>
      <c r="F25" s="362"/>
      <c r="G25" s="156">
        <f>'Ayushman Arogya Mandir'!F561</f>
        <v>1</v>
      </c>
      <c r="H25" s="156">
        <f>'Ayushman Arogya Mandir'!F562</f>
        <v>1</v>
      </c>
    </row>
    <row r="26" spans="2:8" ht="63" customHeight="1" x14ac:dyDescent="0.35">
      <c r="B26" s="349"/>
      <c r="C26" s="155" t="s">
        <v>1848</v>
      </c>
      <c r="D26" s="155" t="s">
        <v>1849</v>
      </c>
      <c r="E26" s="353">
        <f>'Ayushman Arogya Mandir'!F565</f>
        <v>1</v>
      </c>
      <c r="F26" s="354"/>
      <c r="G26" s="155" t="s">
        <v>1852</v>
      </c>
      <c r="H26" s="155" t="s">
        <v>1853</v>
      </c>
    </row>
    <row r="27" spans="2:8" ht="50.25" customHeight="1" x14ac:dyDescent="0.35">
      <c r="B27" s="349"/>
      <c r="C27" s="156">
        <f>'Ayushman Arogya Mandir'!F559</f>
        <v>1</v>
      </c>
      <c r="D27" s="156">
        <f>'Ayushman Arogya Mandir'!F560</f>
        <v>1</v>
      </c>
      <c r="E27" s="354"/>
      <c r="F27" s="354"/>
      <c r="G27" s="156">
        <f>'Ayushman Arogya Mandir'!F563</f>
        <v>1</v>
      </c>
      <c r="H27" s="156">
        <f>'Ayushman Arogya Mandir'!F564</f>
        <v>1</v>
      </c>
    </row>
    <row r="30" spans="2:8" ht="26" x14ac:dyDescent="0.6">
      <c r="B30" s="349" t="s">
        <v>1879</v>
      </c>
      <c r="C30" s="352" t="s">
        <v>1880</v>
      </c>
      <c r="D30" s="352"/>
      <c r="E30" s="352"/>
      <c r="F30" s="352"/>
      <c r="G30" s="352"/>
      <c r="H30" s="352"/>
    </row>
    <row r="31" spans="2:8" ht="31" x14ac:dyDescent="0.35">
      <c r="B31" s="349"/>
      <c r="C31" s="157" t="s">
        <v>1859</v>
      </c>
      <c r="D31" s="350">
        <f>'Ayushman Arogya Mandir'!D569</f>
        <v>1</v>
      </c>
      <c r="E31" s="351"/>
      <c r="F31" s="166" t="s">
        <v>1863</v>
      </c>
      <c r="G31" s="350">
        <f>'Ayushman Arogya Mandir'!D575</f>
        <v>1</v>
      </c>
      <c r="H31" s="351"/>
    </row>
    <row r="32" spans="2:8" ht="31" x14ac:dyDescent="0.35">
      <c r="B32" s="349"/>
      <c r="C32" s="157" t="s">
        <v>1860</v>
      </c>
      <c r="D32" s="350">
        <f>'Ayushman Arogya Mandir'!D570</f>
        <v>1</v>
      </c>
      <c r="E32" s="351"/>
      <c r="F32" s="166" t="s">
        <v>1864</v>
      </c>
      <c r="G32" s="350">
        <f>'Ayushman Arogya Mandir'!D576</f>
        <v>1</v>
      </c>
      <c r="H32" s="351"/>
    </row>
    <row r="33" spans="2:8" ht="31" x14ac:dyDescent="0.35">
      <c r="B33" s="349"/>
      <c r="C33" s="157" t="s">
        <v>1861</v>
      </c>
      <c r="D33" s="350">
        <f>'Ayushman Arogya Mandir'!D571</f>
        <v>1</v>
      </c>
      <c r="E33" s="351"/>
      <c r="F33" s="166" t="s">
        <v>1865</v>
      </c>
      <c r="G33" s="350">
        <f>'Ayushman Arogya Mandir'!D577</f>
        <v>1</v>
      </c>
      <c r="H33" s="351"/>
    </row>
    <row r="34" spans="2:8" ht="15.5" x14ac:dyDescent="0.35">
      <c r="B34" s="349"/>
      <c r="C34" s="157" t="s">
        <v>1862</v>
      </c>
      <c r="D34" s="350">
        <f>'Ayushman Arogya Mandir'!D572</f>
        <v>1</v>
      </c>
      <c r="E34" s="351"/>
      <c r="F34" s="166" t="s">
        <v>1874</v>
      </c>
      <c r="G34" s="350">
        <f>'Ayushman Arogya Mandir'!D578</f>
        <v>1</v>
      </c>
      <c r="H34" s="351"/>
    </row>
    <row r="35" spans="2:8" ht="31" x14ac:dyDescent="0.35">
      <c r="B35" s="349"/>
      <c r="C35" s="157" t="s">
        <v>1870</v>
      </c>
      <c r="D35" s="350">
        <f>'Ayushman Arogya Mandir'!D573</f>
        <v>1</v>
      </c>
      <c r="E35" s="351"/>
      <c r="F35" s="166" t="s">
        <v>1866</v>
      </c>
      <c r="G35" s="350">
        <f>'Ayushman Arogya Mandir'!D579</f>
        <v>1</v>
      </c>
      <c r="H35" s="351"/>
    </row>
    <row r="36" spans="2:8" ht="31" x14ac:dyDescent="0.35">
      <c r="B36" s="349"/>
      <c r="C36" s="157" t="s">
        <v>1875</v>
      </c>
      <c r="D36" s="350">
        <f>'Ayushman Arogya Mandir'!D574</f>
        <v>1</v>
      </c>
      <c r="E36" s="351"/>
      <c r="F36" s="166" t="s">
        <v>1868</v>
      </c>
      <c r="G36" s="350">
        <f>'Ayushman Arogya Mandir'!D580</f>
        <v>1</v>
      </c>
      <c r="H36" s="351"/>
    </row>
    <row r="40" spans="2:8" x14ac:dyDescent="0.35">
      <c r="B40" s="168" t="s">
        <v>1881</v>
      </c>
      <c r="C40" s="344" t="s">
        <v>1882</v>
      </c>
      <c r="D40" s="344"/>
      <c r="E40" s="344"/>
      <c r="F40" s="169" t="s">
        <v>1876</v>
      </c>
      <c r="G40" s="169" t="s">
        <v>1877</v>
      </c>
      <c r="H40" s="169" t="s">
        <v>1856</v>
      </c>
    </row>
    <row r="41" spans="2:8" x14ac:dyDescent="0.35">
      <c r="B41" s="168"/>
      <c r="C41" s="344" t="s">
        <v>1883</v>
      </c>
      <c r="D41" s="344"/>
      <c r="E41" s="344"/>
      <c r="F41" s="344"/>
      <c r="G41" s="344"/>
      <c r="H41" s="344"/>
    </row>
    <row r="42" spans="2:8" ht="18" customHeight="1" x14ac:dyDescent="0.35">
      <c r="B42" s="29" t="str">
        <f>'Ayushman Arogya Mandir'!B15</f>
        <v>Standard A1</v>
      </c>
      <c r="C42" s="343" t="s">
        <v>8</v>
      </c>
      <c r="D42" s="343"/>
      <c r="E42" s="343"/>
      <c r="F42" s="164">
        <f>'Ayushman Arogya Mandir'!J15</f>
        <v>98</v>
      </c>
      <c r="G42" s="164">
        <f>'Ayushman Arogya Mandir'!K15</f>
        <v>98</v>
      </c>
      <c r="H42" s="165">
        <f>F42/G42</f>
        <v>1</v>
      </c>
    </row>
    <row r="43" spans="2:8" ht="24.75" customHeight="1" x14ac:dyDescent="0.35">
      <c r="B43" s="29" t="str">
        <f>'Ayushman Arogya Mandir'!B65</f>
        <v>Standard A2</v>
      </c>
      <c r="C43" s="343" t="s">
        <v>1198</v>
      </c>
      <c r="D43" s="343"/>
      <c r="E43" s="343"/>
      <c r="F43" s="164">
        <f>'Ayushman Arogya Mandir'!J65</f>
        <v>8</v>
      </c>
      <c r="G43" s="164">
        <f>'Ayushman Arogya Mandir'!K65</f>
        <v>8</v>
      </c>
      <c r="H43" s="165">
        <f>F43/G43</f>
        <v>1</v>
      </c>
    </row>
    <row r="44" spans="2:8" x14ac:dyDescent="0.35">
      <c r="B44" s="168"/>
      <c r="C44" s="344" t="s">
        <v>1884</v>
      </c>
      <c r="D44" s="344"/>
      <c r="E44" s="344"/>
      <c r="F44" s="344"/>
      <c r="G44" s="344"/>
      <c r="H44" s="344"/>
    </row>
    <row r="45" spans="2:8" ht="29.25" customHeight="1" x14ac:dyDescent="0.35">
      <c r="B45" s="29" t="str">
        <f>'Ayushman Arogya Mandir'!B71</f>
        <v>Standard B1</v>
      </c>
      <c r="C45" s="345" t="s">
        <v>20</v>
      </c>
      <c r="D45" s="345"/>
      <c r="E45" s="345"/>
      <c r="F45" s="164">
        <f>'Ayushman Arogya Mandir'!J71</f>
        <v>16</v>
      </c>
      <c r="G45" s="164">
        <f>'Ayushman Arogya Mandir'!K71</f>
        <v>16</v>
      </c>
      <c r="H45" s="170">
        <f>F45/G45</f>
        <v>1</v>
      </c>
    </row>
    <row r="46" spans="2:8" ht="36.75" customHeight="1" x14ac:dyDescent="0.35">
      <c r="B46" s="29" t="str">
        <f>'Ayushman Arogya Mandir'!B80</f>
        <v>Standard B2</v>
      </c>
      <c r="C46" s="347" t="s">
        <v>41</v>
      </c>
      <c r="D46" s="347"/>
      <c r="E46" s="347"/>
      <c r="F46" s="164">
        <f>'Ayushman Arogya Mandir'!J80</f>
        <v>12</v>
      </c>
      <c r="G46" s="164">
        <f>'Ayushman Arogya Mandir'!K80</f>
        <v>12</v>
      </c>
      <c r="H46" s="170">
        <f t="shared" ref="H46:H49" si="0">F46/G46</f>
        <v>1</v>
      </c>
    </row>
    <row r="47" spans="2:8" ht="46.5" customHeight="1" x14ac:dyDescent="0.35">
      <c r="B47" s="29" t="str">
        <f>'Ayushman Arogya Mandir'!B87</f>
        <v>Standard B3</v>
      </c>
      <c r="C47" s="347" t="s">
        <v>60</v>
      </c>
      <c r="D47" s="347"/>
      <c r="E47" s="347"/>
      <c r="F47" s="164">
        <f>'Ayushman Arogya Mandir'!J87</f>
        <v>10</v>
      </c>
      <c r="G47" s="164">
        <f>'Ayushman Arogya Mandir'!K87</f>
        <v>10</v>
      </c>
      <c r="H47" s="170">
        <f t="shared" si="0"/>
        <v>1</v>
      </c>
    </row>
    <row r="48" spans="2:8" ht="30" customHeight="1" x14ac:dyDescent="0.35">
      <c r="B48" s="29" t="str">
        <f>'Ayushman Arogya Mandir'!B93</f>
        <v>Standard B4</v>
      </c>
      <c r="C48" s="343" t="s">
        <v>76</v>
      </c>
      <c r="D48" s="343"/>
      <c r="E48" s="343"/>
      <c r="F48" s="164">
        <f>'Ayushman Arogya Mandir'!J93</f>
        <v>8</v>
      </c>
      <c r="G48" s="164">
        <f>'Ayushman Arogya Mandir'!K93</f>
        <v>8</v>
      </c>
      <c r="H48" s="170">
        <f t="shared" si="0"/>
        <v>1</v>
      </c>
    </row>
    <row r="49" spans="2:8" ht="30" customHeight="1" x14ac:dyDescent="0.35">
      <c r="B49" s="29" t="str">
        <f>'Ayushman Arogya Mandir'!B98</f>
        <v>Standard B5</v>
      </c>
      <c r="C49" s="343" t="s">
        <v>1747</v>
      </c>
      <c r="D49" s="343"/>
      <c r="E49" s="343"/>
      <c r="F49" s="164">
        <f>'Ayushman Arogya Mandir'!J98</f>
        <v>6</v>
      </c>
      <c r="G49" s="164">
        <f>'Ayushman Arogya Mandir'!K98</f>
        <v>6</v>
      </c>
      <c r="H49" s="170">
        <f t="shared" si="0"/>
        <v>1</v>
      </c>
    </row>
    <row r="50" spans="2:8" x14ac:dyDescent="0.35">
      <c r="B50" s="168"/>
      <c r="C50" s="344" t="s">
        <v>1885</v>
      </c>
      <c r="D50" s="344"/>
      <c r="E50" s="344"/>
      <c r="F50" s="344"/>
      <c r="G50" s="344"/>
      <c r="H50" s="344"/>
    </row>
    <row r="51" spans="2:8" ht="49.5" customHeight="1" x14ac:dyDescent="0.35">
      <c r="B51" s="29" t="s">
        <v>102</v>
      </c>
      <c r="C51" s="347" t="s">
        <v>103</v>
      </c>
      <c r="D51" s="347"/>
      <c r="E51" s="347"/>
      <c r="F51" s="164">
        <f>'Ayushman Arogya Mandir'!J103</f>
        <v>22</v>
      </c>
      <c r="G51" s="164">
        <f>'Ayushman Arogya Mandir'!K103</f>
        <v>22</v>
      </c>
      <c r="H51" s="171">
        <f>F51/G51</f>
        <v>1</v>
      </c>
    </row>
    <row r="52" spans="2:8" ht="42.75" customHeight="1" x14ac:dyDescent="0.35">
      <c r="B52" s="29" t="s">
        <v>132</v>
      </c>
      <c r="C52" s="347" t="s">
        <v>133</v>
      </c>
      <c r="D52" s="347"/>
      <c r="E52" s="347"/>
      <c r="F52" s="164">
        <f>'Ayushman Arogya Mandir'!J115</f>
        <v>12</v>
      </c>
      <c r="G52" s="164">
        <f>'Ayushman Arogya Mandir'!K115</f>
        <v>12</v>
      </c>
      <c r="H52" s="171">
        <f t="shared" ref="H52:H55" si="1">F52/G52</f>
        <v>1</v>
      </c>
    </row>
    <row r="53" spans="2:8" ht="40.5" customHeight="1" x14ac:dyDescent="0.35">
      <c r="B53" s="29" t="s">
        <v>150</v>
      </c>
      <c r="C53" s="347" t="s">
        <v>151</v>
      </c>
      <c r="D53" s="347"/>
      <c r="E53" s="347"/>
      <c r="F53" s="164">
        <f>'Ayushman Arogya Mandir'!J122</f>
        <v>12</v>
      </c>
      <c r="G53" s="164">
        <f>'Ayushman Arogya Mandir'!K122</f>
        <v>12</v>
      </c>
      <c r="H53" s="171">
        <f t="shared" si="1"/>
        <v>1</v>
      </c>
    </row>
    <row r="54" spans="2:8" ht="38.25" customHeight="1" x14ac:dyDescent="0.35">
      <c r="B54" s="29" t="s">
        <v>169</v>
      </c>
      <c r="C54" s="348" t="s">
        <v>170</v>
      </c>
      <c r="D54" s="348"/>
      <c r="E54" s="348"/>
      <c r="F54" s="164">
        <f>'Ayushman Arogya Mandir'!J129</f>
        <v>66</v>
      </c>
      <c r="G54" s="164">
        <f>'Ayushman Arogya Mandir'!K129</f>
        <v>66</v>
      </c>
      <c r="H54" s="171">
        <f t="shared" si="1"/>
        <v>1</v>
      </c>
    </row>
    <row r="55" spans="2:8" ht="50.25" customHeight="1" x14ac:dyDescent="0.35">
      <c r="B55" s="29" t="s">
        <v>241</v>
      </c>
      <c r="C55" s="347" t="s">
        <v>242</v>
      </c>
      <c r="D55" s="347"/>
      <c r="E55" s="347"/>
      <c r="F55" s="164">
        <f>'Ayushman Arogya Mandir'!J163</f>
        <v>12</v>
      </c>
      <c r="G55" s="164">
        <f>'Ayushman Arogya Mandir'!K163</f>
        <v>12</v>
      </c>
      <c r="H55" s="171">
        <f t="shared" si="1"/>
        <v>1</v>
      </c>
    </row>
    <row r="56" spans="2:8" x14ac:dyDescent="0.35">
      <c r="B56" s="168"/>
      <c r="C56" s="344" t="s">
        <v>1886</v>
      </c>
      <c r="D56" s="344"/>
      <c r="E56" s="344"/>
      <c r="F56" s="344"/>
      <c r="G56" s="344"/>
      <c r="H56" s="344"/>
    </row>
    <row r="57" spans="2:8" ht="32.25" customHeight="1" x14ac:dyDescent="0.35">
      <c r="B57" s="29" t="s">
        <v>254</v>
      </c>
      <c r="C57" s="347" t="s">
        <v>255</v>
      </c>
      <c r="D57" s="347"/>
      <c r="E57" s="347"/>
      <c r="F57" s="164">
        <f>'Ayushman Arogya Mandir'!J171</f>
        <v>18</v>
      </c>
      <c r="G57" s="164">
        <f>'Ayushman Arogya Mandir'!K171</f>
        <v>18</v>
      </c>
      <c r="H57" s="171">
        <f>F57/G57</f>
        <v>1</v>
      </c>
    </row>
    <row r="58" spans="2:8" ht="34.5" customHeight="1" x14ac:dyDescent="0.35">
      <c r="B58" s="29" t="s">
        <v>282</v>
      </c>
      <c r="C58" s="347" t="s">
        <v>283</v>
      </c>
      <c r="D58" s="347"/>
      <c r="E58" s="347"/>
      <c r="F58" s="164">
        <f>'Ayushman Arogya Mandir'!J181</f>
        <v>18</v>
      </c>
      <c r="G58" s="164">
        <f>'Ayushman Arogya Mandir'!K181</f>
        <v>18</v>
      </c>
      <c r="H58" s="171">
        <f t="shared" ref="H58:H62" si="2">F58/G58</f>
        <v>1</v>
      </c>
    </row>
    <row r="59" spans="2:8" ht="41.25" customHeight="1" x14ac:dyDescent="0.35">
      <c r="B59" s="29" t="s">
        <v>307</v>
      </c>
      <c r="C59" s="347" t="s">
        <v>308</v>
      </c>
      <c r="D59" s="347"/>
      <c r="E59" s="347"/>
      <c r="F59" s="164">
        <f>'Ayushman Arogya Mandir'!J191</f>
        <v>22</v>
      </c>
      <c r="G59" s="164">
        <f>'Ayushman Arogya Mandir'!K191</f>
        <v>22</v>
      </c>
      <c r="H59" s="171">
        <f t="shared" si="2"/>
        <v>1</v>
      </c>
    </row>
    <row r="60" spans="2:8" ht="30.75" customHeight="1" x14ac:dyDescent="0.35">
      <c r="B60" s="29" t="s">
        <v>340</v>
      </c>
      <c r="C60" s="347" t="s">
        <v>341</v>
      </c>
      <c r="D60" s="347"/>
      <c r="E60" s="347"/>
      <c r="F60" s="164">
        <f>'Ayushman Arogya Mandir'!J203</f>
        <v>20</v>
      </c>
      <c r="G60" s="164">
        <f>'Ayushman Arogya Mandir'!K203</f>
        <v>20</v>
      </c>
      <c r="H60" s="171">
        <f t="shared" si="2"/>
        <v>1</v>
      </c>
    </row>
    <row r="61" spans="2:8" ht="40.5" customHeight="1" x14ac:dyDescent="0.35">
      <c r="B61" s="29" t="s">
        <v>1395</v>
      </c>
      <c r="C61" s="347" t="s">
        <v>1557</v>
      </c>
      <c r="D61" s="347"/>
      <c r="E61" s="347"/>
      <c r="F61" s="164">
        <f>'Ayushman Arogya Mandir'!J214</f>
        <v>26</v>
      </c>
      <c r="G61" s="164">
        <f>'Ayushman Arogya Mandir'!K214</f>
        <v>26</v>
      </c>
      <c r="H61" s="171">
        <f t="shared" si="2"/>
        <v>1</v>
      </c>
    </row>
    <row r="62" spans="2:8" ht="24.75" customHeight="1" x14ac:dyDescent="0.35">
      <c r="B62" s="29" t="s">
        <v>1428</v>
      </c>
      <c r="C62" s="343" t="s">
        <v>383</v>
      </c>
      <c r="D62" s="343"/>
      <c r="E62" s="343"/>
      <c r="F62" s="164">
        <f>'Ayushman Arogya Mandir'!J228</f>
        <v>6</v>
      </c>
      <c r="G62" s="164">
        <f>'Ayushman Arogya Mandir'!K228</f>
        <v>6</v>
      </c>
      <c r="H62" s="171">
        <f t="shared" si="2"/>
        <v>1</v>
      </c>
    </row>
    <row r="63" spans="2:8" x14ac:dyDescent="0.35">
      <c r="B63" s="168"/>
      <c r="C63" s="344" t="s">
        <v>1887</v>
      </c>
      <c r="D63" s="344"/>
      <c r="E63" s="344"/>
      <c r="F63" s="344"/>
      <c r="G63" s="344"/>
      <c r="H63" s="344"/>
    </row>
    <row r="64" spans="2:8" ht="28.5" customHeight="1" x14ac:dyDescent="0.35">
      <c r="B64" s="29" t="s">
        <v>395</v>
      </c>
      <c r="C64" s="347" t="s">
        <v>1564</v>
      </c>
      <c r="D64" s="347"/>
      <c r="E64" s="347"/>
      <c r="F64" s="164">
        <f>'Ayushman Arogya Mandir'!J233</f>
        <v>18</v>
      </c>
      <c r="G64" s="164">
        <f>'Ayushman Arogya Mandir'!K233</f>
        <v>18</v>
      </c>
      <c r="H64" s="171">
        <f>F64/G64</f>
        <v>1</v>
      </c>
    </row>
    <row r="65" spans="2:8" ht="27.75" customHeight="1" x14ac:dyDescent="0.35">
      <c r="B65" s="29" t="s">
        <v>419</v>
      </c>
      <c r="C65" s="347" t="s">
        <v>420</v>
      </c>
      <c r="D65" s="347"/>
      <c r="E65" s="347"/>
      <c r="F65" s="164">
        <f>'Ayushman Arogya Mandir'!J243</f>
        <v>12</v>
      </c>
      <c r="G65" s="164">
        <f>'Ayushman Arogya Mandir'!K243</f>
        <v>12</v>
      </c>
      <c r="H65" s="171">
        <f t="shared" ref="H65:H81" si="3">F65/G65</f>
        <v>1</v>
      </c>
    </row>
    <row r="66" spans="2:8" ht="24" customHeight="1" x14ac:dyDescent="0.35">
      <c r="B66" s="29" t="s">
        <v>435</v>
      </c>
      <c r="C66" s="346" t="s">
        <v>491</v>
      </c>
      <c r="D66" s="346"/>
      <c r="E66" s="346"/>
      <c r="F66" s="164">
        <f>'Ayushman Arogya Mandir'!J250</f>
        <v>8</v>
      </c>
      <c r="G66" s="164">
        <f>'Ayushman Arogya Mandir'!K250</f>
        <v>8</v>
      </c>
      <c r="H66" s="171">
        <f t="shared" si="3"/>
        <v>1</v>
      </c>
    </row>
    <row r="67" spans="2:8" ht="27.75" customHeight="1" x14ac:dyDescent="0.35">
      <c r="B67" s="29" t="s">
        <v>453</v>
      </c>
      <c r="C67" s="343" t="s">
        <v>436</v>
      </c>
      <c r="D67" s="343"/>
      <c r="E67" s="343"/>
      <c r="F67" s="164">
        <f>'Ayushman Arogya Mandir'!J255</f>
        <v>12</v>
      </c>
      <c r="G67" s="164">
        <f>'Ayushman Arogya Mandir'!K255</f>
        <v>12</v>
      </c>
      <c r="H67" s="171">
        <f t="shared" si="3"/>
        <v>1</v>
      </c>
    </row>
    <row r="68" spans="2:8" ht="34.5" customHeight="1" x14ac:dyDescent="0.35">
      <c r="B68" s="29" t="s">
        <v>469</v>
      </c>
      <c r="C68" s="347" t="s">
        <v>454</v>
      </c>
      <c r="D68" s="347"/>
      <c r="E68" s="347"/>
      <c r="F68" s="164">
        <f>'Ayushman Arogya Mandir'!J262</f>
        <v>14</v>
      </c>
      <c r="G68" s="164">
        <f>'Ayushman Arogya Mandir'!K262</f>
        <v>14</v>
      </c>
      <c r="H68" s="171">
        <f t="shared" si="3"/>
        <v>1</v>
      </c>
    </row>
    <row r="69" spans="2:8" ht="25.5" customHeight="1" x14ac:dyDescent="0.35">
      <c r="B69" s="29" t="s">
        <v>490</v>
      </c>
      <c r="C69" s="343" t="s">
        <v>470</v>
      </c>
      <c r="D69" s="343"/>
      <c r="E69" s="343"/>
      <c r="F69" s="164">
        <f>'Ayushman Arogya Mandir'!J270</f>
        <v>14</v>
      </c>
      <c r="G69" s="164">
        <f>'Ayushman Arogya Mandir'!K270</f>
        <v>14</v>
      </c>
      <c r="H69" s="171">
        <f t="shared" si="3"/>
        <v>1</v>
      </c>
    </row>
    <row r="70" spans="2:8" x14ac:dyDescent="0.35">
      <c r="B70" s="29" t="s">
        <v>501</v>
      </c>
      <c r="C70" s="343" t="s">
        <v>1361</v>
      </c>
      <c r="D70" s="343"/>
      <c r="E70" s="343"/>
      <c r="F70" s="164">
        <f>'Ayushman Arogya Mandir'!J278</f>
        <v>10</v>
      </c>
      <c r="G70" s="164">
        <f>'Ayushman Arogya Mandir'!K278</f>
        <v>10</v>
      </c>
      <c r="H70" s="171">
        <f t="shared" si="3"/>
        <v>1</v>
      </c>
    </row>
    <row r="71" spans="2:8" ht="27" customHeight="1" x14ac:dyDescent="0.35">
      <c r="B71" s="29" t="s">
        <v>515</v>
      </c>
      <c r="C71" s="347" t="s">
        <v>1362</v>
      </c>
      <c r="D71" s="347"/>
      <c r="E71" s="347"/>
      <c r="F71" s="164">
        <f>'Ayushman Arogya Mandir'!J284</f>
        <v>36</v>
      </c>
      <c r="G71" s="164">
        <f>'Ayushman Arogya Mandir'!K284</f>
        <v>36</v>
      </c>
      <c r="H71" s="171">
        <f t="shared" si="3"/>
        <v>1</v>
      </c>
    </row>
    <row r="72" spans="2:8" ht="27.75" customHeight="1" x14ac:dyDescent="0.35">
      <c r="B72" s="29" t="s">
        <v>566</v>
      </c>
      <c r="C72" s="347" t="s">
        <v>1363</v>
      </c>
      <c r="D72" s="347"/>
      <c r="E72" s="347"/>
      <c r="F72" s="164">
        <f>'Ayushman Arogya Mandir'!J303</f>
        <v>10</v>
      </c>
      <c r="G72" s="164">
        <f>'Ayushman Arogya Mandir'!K303</f>
        <v>10</v>
      </c>
      <c r="H72" s="171">
        <f t="shared" si="3"/>
        <v>1</v>
      </c>
    </row>
    <row r="73" spans="2:8" ht="35.25" customHeight="1" x14ac:dyDescent="0.35">
      <c r="B73" s="29" t="s">
        <v>624</v>
      </c>
      <c r="C73" s="347" t="s">
        <v>567</v>
      </c>
      <c r="D73" s="347"/>
      <c r="E73" s="347"/>
      <c r="F73" s="164">
        <f>'Ayushman Arogya Mandir'!J309</f>
        <v>48</v>
      </c>
      <c r="G73" s="164">
        <f>'Ayushman Arogya Mandir'!K309</f>
        <v>48</v>
      </c>
      <c r="H73" s="171">
        <f t="shared" si="3"/>
        <v>1</v>
      </c>
    </row>
    <row r="74" spans="2:8" ht="35.25" customHeight="1" x14ac:dyDescent="0.35">
      <c r="B74" s="29" t="s">
        <v>672</v>
      </c>
      <c r="C74" s="347" t="s">
        <v>625</v>
      </c>
      <c r="D74" s="347"/>
      <c r="E74" s="347"/>
      <c r="F74" s="164">
        <f>'Ayushman Arogya Mandir'!J334</f>
        <v>56</v>
      </c>
      <c r="G74" s="164">
        <f>'Ayushman Arogya Mandir'!K334</f>
        <v>56</v>
      </c>
      <c r="H74" s="171">
        <f t="shared" si="3"/>
        <v>1</v>
      </c>
    </row>
    <row r="75" spans="2:8" x14ac:dyDescent="0.35">
      <c r="B75" s="29" t="s">
        <v>698</v>
      </c>
      <c r="C75" s="343" t="s">
        <v>673</v>
      </c>
      <c r="D75" s="343"/>
      <c r="E75" s="343"/>
      <c r="F75" s="164">
        <f>'Ayushman Arogya Mandir'!J363</f>
        <v>18</v>
      </c>
      <c r="G75" s="164">
        <f>'Ayushman Arogya Mandir'!K363</f>
        <v>18</v>
      </c>
      <c r="H75" s="171">
        <f t="shared" si="3"/>
        <v>1</v>
      </c>
    </row>
    <row r="76" spans="2:8" ht="33" customHeight="1" x14ac:dyDescent="0.35">
      <c r="B76" s="29" t="s">
        <v>748</v>
      </c>
      <c r="C76" s="345" t="s">
        <v>699</v>
      </c>
      <c r="D76" s="345"/>
      <c r="E76" s="345"/>
      <c r="F76" s="164">
        <f>'Ayushman Arogya Mandir'!J373</f>
        <v>54</v>
      </c>
      <c r="G76" s="164">
        <f>'Ayushman Arogya Mandir'!K373</f>
        <v>54</v>
      </c>
      <c r="H76" s="171">
        <f t="shared" si="3"/>
        <v>1</v>
      </c>
    </row>
    <row r="77" spans="2:8" ht="33" customHeight="1" x14ac:dyDescent="0.35">
      <c r="B77" s="29" t="s">
        <v>778</v>
      </c>
      <c r="C77" s="345" t="s">
        <v>1731</v>
      </c>
      <c r="D77" s="345"/>
      <c r="E77" s="345"/>
      <c r="F77" s="164">
        <f>'Ayushman Arogya Mandir'!J401</f>
        <v>16</v>
      </c>
      <c r="G77" s="164">
        <f>'Ayushman Arogya Mandir'!K401</f>
        <v>16</v>
      </c>
      <c r="H77" s="171">
        <f t="shared" si="3"/>
        <v>1</v>
      </c>
    </row>
    <row r="78" spans="2:8" x14ac:dyDescent="0.35">
      <c r="B78" s="29" t="s">
        <v>785</v>
      </c>
      <c r="C78" s="346" t="s">
        <v>779</v>
      </c>
      <c r="D78" s="346"/>
      <c r="E78" s="346"/>
      <c r="F78" s="164">
        <f>'Ayushman Arogya Mandir'!J410</f>
        <v>4</v>
      </c>
      <c r="G78" s="164">
        <f>'Ayushman Arogya Mandir'!K410</f>
        <v>4</v>
      </c>
      <c r="H78" s="171">
        <f t="shared" si="3"/>
        <v>1</v>
      </c>
    </row>
    <row r="79" spans="2:8" ht="27" customHeight="1" x14ac:dyDescent="0.35">
      <c r="B79" s="29" t="s">
        <v>845</v>
      </c>
      <c r="C79" s="347" t="s">
        <v>1743</v>
      </c>
      <c r="D79" s="347"/>
      <c r="E79" s="347"/>
      <c r="F79" s="164">
        <f>'Ayushman Arogya Mandir'!J413</f>
        <v>42</v>
      </c>
      <c r="G79" s="164">
        <f>'Ayushman Arogya Mandir'!K413</f>
        <v>42</v>
      </c>
      <c r="H79" s="171">
        <f t="shared" si="3"/>
        <v>1</v>
      </c>
    </row>
    <row r="80" spans="2:8" x14ac:dyDescent="0.35">
      <c r="B80" s="29" t="s">
        <v>876</v>
      </c>
      <c r="C80" s="348" t="s">
        <v>846</v>
      </c>
      <c r="D80" s="348"/>
      <c r="E80" s="348"/>
      <c r="F80" s="164">
        <f>'Ayushman Arogya Mandir'!J435</f>
        <v>24</v>
      </c>
      <c r="G80" s="164">
        <f>'Ayushman Arogya Mandir'!K435</f>
        <v>24</v>
      </c>
      <c r="H80" s="171">
        <f t="shared" si="3"/>
        <v>1</v>
      </c>
    </row>
    <row r="81" spans="2:8" x14ac:dyDescent="0.35">
      <c r="B81" s="29" t="s">
        <v>1364</v>
      </c>
      <c r="C81" s="343" t="s">
        <v>877</v>
      </c>
      <c r="D81" s="343"/>
      <c r="E81" s="343"/>
      <c r="F81" s="164">
        <f>'Ayushman Arogya Mandir'!J448</f>
        <v>4</v>
      </c>
      <c r="G81" s="164">
        <f>'Ayushman Arogya Mandir'!K448</f>
        <v>4</v>
      </c>
      <c r="H81" s="171">
        <f t="shared" si="3"/>
        <v>1</v>
      </c>
    </row>
    <row r="82" spans="2:8" x14ac:dyDescent="0.35">
      <c r="B82" s="168"/>
      <c r="C82" s="344" t="s">
        <v>1888</v>
      </c>
      <c r="D82" s="344"/>
      <c r="E82" s="344"/>
      <c r="F82" s="344"/>
      <c r="G82" s="344"/>
      <c r="H82" s="344"/>
    </row>
    <row r="83" spans="2:8" x14ac:dyDescent="0.35">
      <c r="B83" s="29" t="s">
        <v>882</v>
      </c>
      <c r="C83" s="348" t="s">
        <v>883</v>
      </c>
      <c r="D83" s="348"/>
      <c r="E83" s="348"/>
      <c r="F83" s="164">
        <f>'Ayushman Arogya Mandir'!J452</f>
        <v>6</v>
      </c>
      <c r="G83" s="164">
        <f>'Ayushman Arogya Mandir'!K452</f>
        <v>6</v>
      </c>
      <c r="H83" s="171">
        <f>F83/G83</f>
        <v>1</v>
      </c>
    </row>
    <row r="84" spans="2:8" ht="30.75" customHeight="1" x14ac:dyDescent="0.35">
      <c r="B84" s="29" t="s">
        <v>891</v>
      </c>
      <c r="C84" s="347" t="s">
        <v>892</v>
      </c>
      <c r="D84" s="347"/>
      <c r="E84" s="347"/>
      <c r="F84" s="164">
        <f>'Ayushman Arogya Mandir'!J456</f>
        <v>6</v>
      </c>
      <c r="G84" s="164">
        <f>'Ayushman Arogya Mandir'!K456</f>
        <v>6</v>
      </c>
      <c r="H84" s="171">
        <f t="shared" ref="H84:H87" si="4">F84/G84</f>
        <v>1</v>
      </c>
    </row>
    <row r="85" spans="2:8" ht="27" customHeight="1" x14ac:dyDescent="0.35">
      <c r="B85" s="29" t="s">
        <v>901</v>
      </c>
      <c r="C85" s="347" t="s">
        <v>902</v>
      </c>
      <c r="D85" s="347"/>
      <c r="E85" s="347"/>
      <c r="F85" s="164">
        <f>'Ayushman Arogya Mandir'!J460</f>
        <v>4</v>
      </c>
      <c r="G85" s="164">
        <f>'Ayushman Arogya Mandir'!K460</f>
        <v>4</v>
      </c>
      <c r="H85" s="171">
        <f t="shared" si="4"/>
        <v>1</v>
      </c>
    </row>
    <row r="86" spans="2:8" ht="28.5" customHeight="1" x14ac:dyDescent="0.35">
      <c r="B86" s="29" t="s">
        <v>909</v>
      </c>
      <c r="C86" s="347" t="s">
        <v>1751</v>
      </c>
      <c r="D86" s="347"/>
      <c r="E86" s="347"/>
      <c r="F86" s="164">
        <f>'Ayushman Arogya Mandir'!J463</f>
        <v>10</v>
      </c>
      <c r="G86" s="164">
        <f>'Ayushman Arogya Mandir'!K463</f>
        <v>10</v>
      </c>
      <c r="H86" s="171">
        <f t="shared" si="4"/>
        <v>1</v>
      </c>
    </row>
    <row r="87" spans="2:8" ht="30.75" customHeight="1" x14ac:dyDescent="0.35">
      <c r="B87" s="29" t="s">
        <v>921</v>
      </c>
      <c r="C87" s="347" t="s">
        <v>922</v>
      </c>
      <c r="D87" s="347"/>
      <c r="E87" s="347"/>
      <c r="F87" s="164">
        <f>'Ayushman Arogya Mandir'!J469</f>
        <v>26</v>
      </c>
      <c r="G87" s="164">
        <f>'Ayushman Arogya Mandir'!K469</f>
        <v>26</v>
      </c>
      <c r="H87" s="171">
        <f t="shared" si="4"/>
        <v>1</v>
      </c>
    </row>
    <row r="88" spans="2:8" x14ac:dyDescent="0.35">
      <c r="B88" s="168"/>
      <c r="C88" s="344" t="s">
        <v>1889</v>
      </c>
      <c r="D88" s="344"/>
      <c r="E88" s="344"/>
      <c r="F88" s="344"/>
      <c r="G88" s="344"/>
      <c r="H88" s="344"/>
    </row>
    <row r="89" spans="2:8" ht="27.75" customHeight="1" x14ac:dyDescent="0.35">
      <c r="B89" s="29" t="s">
        <v>955</v>
      </c>
      <c r="C89" s="345" t="s">
        <v>956</v>
      </c>
      <c r="D89" s="345"/>
      <c r="E89" s="345"/>
      <c r="F89" s="164">
        <f>'Ayushman Arogya Mandir'!J484</f>
        <v>8</v>
      </c>
      <c r="G89" s="164">
        <f>'Ayushman Arogya Mandir'!K484</f>
        <v>8</v>
      </c>
      <c r="H89" s="171">
        <f>F89/G89</f>
        <v>1</v>
      </c>
    </row>
    <row r="90" spans="2:8" ht="22.5" customHeight="1" x14ac:dyDescent="0.35">
      <c r="B90" s="29" t="s">
        <v>967</v>
      </c>
      <c r="C90" s="346" t="s">
        <v>968</v>
      </c>
      <c r="D90" s="346"/>
      <c r="E90" s="346"/>
      <c r="F90" s="164">
        <f>'Ayushman Arogya Mandir'!J489</f>
        <v>4</v>
      </c>
      <c r="G90" s="164">
        <f>'Ayushman Arogya Mandir'!K489</f>
        <v>4</v>
      </c>
      <c r="H90" s="171">
        <f t="shared" ref="H90:H93" si="5">F90/G90</f>
        <v>1</v>
      </c>
    </row>
    <row r="91" spans="2:8" ht="29.25" customHeight="1" x14ac:dyDescent="0.35">
      <c r="B91" s="29" t="s">
        <v>975</v>
      </c>
      <c r="C91" s="347" t="s">
        <v>976</v>
      </c>
      <c r="D91" s="347"/>
      <c r="E91" s="347"/>
      <c r="F91" s="164">
        <f>'Ayushman Arogya Mandir'!J492</f>
        <v>26</v>
      </c>
      <c r="G91" s="164">
        <f>'Ayushman Arogya Mandir'!K492</f>
        <v>26</v>
      </c>
      <c r="H91" s="171">
        <f t="shared" si="5"/>
        <v>1</v>
      </c>
    </row>
    <row r="92" spans="2:8" ht="30.75" customHeight="1" x14ac:dyDescent="0.35">
      <c r="B92" s="29" t="s">
        <v>999</v>
      </c>
      <c r="C92" s="347" t="s">
        <v>1000</v>
      </c>
      <c r="D92" s="347"/>
      <c r="E92" s="347"/>
      <c r="F92" s="164">
        <f>'Ayushman Arogya Mandir'!J506</f>
        <v>16</v>
      </c>
      <c r="G92" s="164">
        <f>'Ayushman Arogya Mandir'!K506</f>
        <v>16</v>
      </c>
      <c r="H92" s="171">
        <f t="shared" si="5"/>
        <v>1</v>
      </c>
    </row>
    <row r="93" spans="2:8" ht="27.75" customHeight="1" x14ac:dyDescent="0.35">
      <c r="B93" s="29" t="s">
        <v>1019</v>
      </c>
      <c r="C93" s="347" t="s">
        <v>1020</v>
      </c>
      <c r="D93" s="347"/>
      <c r="E93" s="347"/>
      <c r="F93" s="164">
        <f>'Ayushman Arogya Mandir'!J515</f>
        <v>4</v>
      </c>
      <c r="G93" s="164">
        <f>'Ayushman Arogya Mandir'!K515</f>
        <v>4</v>
      </c>
      <c r="H93" s="171">
        <f t="shared" si="5"/>
        <v>1</v>
      </c>
    </row>
    <row r="94" spans="2:8" x14ac:dyDescent="0.35">
      <c r="B94" s="168"/>
      <c r="C94" s="344" t="s">
        <v>1890</v>
      </c>
      <c r="D94" s="344"/>
      <c r="E94" s="344"/>
      <c r="F94" s="344"/>
      <c r="G94" s="344"/>
      <c r="H94" s="344"/>
    </row>
    <row r="95" spans="2:8" x14ac:dyDescent="0.35">
      <c r="B95" s="29" t="s">
        <v>1028</v>
      </c>
      <c r="C95" s="343" t="s">
        <v>1029</v>
      </c>
      <c r="D95" s="343"/>
      <c r="E95" s="343"/>
      <c r="F95" s="164">
        <f>'Ayushman Arogya Mandir'!J519</f>
        <v>16</v>
      </c>
      <c r="G95" s="164">
        <f>'Ayushman Arogya Mandir'!K519</f>
        <v>16</v>
      </c>
      <c r="H95" s="171">
        <f>F95/G95</f>
        <v>1</v>
      </c>
    </row>
    <row r="96" spans="2:8" x14ac:dyDescent="0.35">
      <c r="B96" s="29" t="s">
        <v>1033</v>
      </c>
      <c r="C96" s="343" t="s">
        <v>1034</v>
      </c>
      <c r="D96" s="343"/>
      <c r="E96" s="343"/>
      <c r="F96" s="164">
        <f>'Ayushman Arogya Mandir'!J528</f>
        <v>14</v>
      </c>
      <c r="G96" s="164">
        <f>'Ayushman Arogya Mandir'!K528</f>
        <v>14</v>
      </c>
      <c r="H96" s="171">
        <f t="shared" ref="H96:H98" si="6">F96/G96</f>
        <v>1</v>
      </c>
    </row>
    <row r="97" spans="2:8" x14ac:dyDescent="0.35">
      <c r="B97" s="29" t="s">
        <v>1038</v>
      </c>
      <c r="C97" s="343" t="s">
        <v>1039</v>
      </c>
      <c r="D97" s="343"/>
      <c r="E97" s="343"/>
      <c r="F97" s="164">
        <f>'Ayushman Arogya Mandir'!J536</f>
        <v>20</v>
      </c>
      <c r="G97" s="164">
        <f>'Ayushman Arogya Mandir'!K536</f>
        <v>20</v>
      </c>
      <c r="H97" s="171">
        <f t="shared" si="6"/>
        <v>1</v>
      </c>
    </row>
    <row r="98" spans="2:8" x14ac:dyDescent="0.35">
      <c r="B98" s="29" t="s">
        <v>1043</v>
      </c>
      <c r="C98" s="343" t="s">
        <v>1858</v>
      </c>
      <c r="D98" s="343"/>
      <c r="E98" s="343"/>
      <c r="F98" s="164">
        <f>'Ayushman Arogya Mandir'!J547</f>
        <v>6</v>
      </c>
      <c r="G98" s="164">
        <f>'Ayushman Arogya Mandir'!K547</f>
        <v>6</v>
      </c>
      <c r="H98" s="171">
        <f t="shared" si="6"/>
        <v>1</v>
      </c>
    </row>
  </sheetData>
  <sheetProtection algorithmName="SHA-512" hashValue="94l/UpK/6pDP/teyJMywiX8CzSaoEzM6sIdV2WSCdImiqJY+DBWzxPEGq/qVib4GPx1wpwF9HbD6xDtcEKIkLA==" saltValue="ScW/rQInhNIOFl43O1z0pA==" spinCount="100000" sheet="1" objects="1" scenarios="1"/>
  <protectedRanges>
    <protectedRange sqref="A9:XFD11" name="Range1"/>
  </protectedRanges>
  <mergeCells count="84">
    <mergeCell ref="E26:F27"/>
    <mergeCell ref="C23:H23"/>
    <mergeCell ref="E11:F11"/>
    <mergeCell ref="B6:G6"/>
    <mergeCell ref="B7:G7"/>
    <mergeCell ref="C12:G12"/>
    <mergeCell ref="E9:F9"/>
    <mergeCell ref="E10:F10"/>
    <mergeCell ref="B23:B27"/>
    <mergeCell ref="E24:F25"/>
    <mergeCell ref="B8:G8"/>
    <mergeCell ref="B30:B36"/>
    <mergeCell ref="D35:E35"/>
    <mergeCell ref="D36:E36"/>
    <mergeCell ref="G31:H31"/>
    <mergeCell ref="G32:H32"/>
    <mergeCell ref="G33:H33"/>
    <mergeCell ref="G34:H34"/>
    <mergeCell ref="G35:H35"/>
    <mergeCell ref="G36:H36"/>
    <mergeCell ref="C30:H30"/>
    <mergeCell ref="D31:E31"/>
    <mergeCell ref="D32:E32"/>
    <mergeCell ref="D33:E33"/>
    <mergeCell ref="D34:E34"/>
    <mergeCell ref="C40:E40"/>
    <mergeCell ref="C42:E42"/>
    <mergeCell ref="C43:E43"/>
    <mergeCell ref="C45:E45"/>
    <mergeCell ref="C46:E46"/>
    <mergeCell ref="C41:H41"/>
    <mergeCell ref="C44:H44"/>
    <mergeCell ref="C47:E47"/>
    <mergeCell ref="C48:E48"/>
    <mergeCell ref="C49:E49"/>
    <mergeCell ref="C51:E51"/>
    <mergeCell ref="C52:E52"/>
    <mergeCell ref="C50:H50"/>
    <mergeCell ref="C53:E53"/>
    <mergeCell ref="C54:E54"/>
    <mergeCell ref="C55:E55"/>
    <mergeCell ref="C57:E57"/>
    <mergeCell ref="C58:E58"/>
    <mergeCell ref="C59:E59"/>
    <mergeCell ref="C60:E60"/>
    <mergeCell ref="C61:E61"/>
    <mergeCell ref="C62:E62"/>
    <mergeCell ref="C64:E64"/>
    <mergeCell ref="C73:E73"/>
    <mergeCell ref="C74:E74"/>
    <mergeCell ref="C65:E65"/>
    <mergeCell ref="C66:E66"/>
    <mergeCell ref="C67:E67"/>
    <mergeCell ref="C68:E68"/>
    <mergeCell ref="C69:E69"/>
    <mergeCell ref="C70:E70"/>
    <mergeCell ref="C71:E71"/>
    <mergeCell ref="C87:E87"/>
    <mergeCell ref="C80:E80"/>
    <mergeCell ref="C81:E81"/>
    <mergeCell ref="C83:E83"/>
    <mergeCell ref="C84:E84"/>
    <mergeCell ref="C85:E85"/>
    <mergeCell ref="C75:E75"/>
    <mergeCell ref="C76:E76"/>
    <mergeCell ref="C77:E77"/>
    <mergeCell ref="C78:E78"/>
    <mergeCell ref="C79:E79"/>
    <mergeCell ref="C95:E95"/>
    <mergeCell ref="C96:E96"/>
    <mergeCell ref="C97:E97"/>
    <mergeCell ref="C98:E98"/>
    <mergeCell ref="C56:H56"/>
    <mergeCell ref="C63:H63"/>
    <mergeCell ref="C82:H82"/>
    <mergeCell ref="C88:H88"/>
    <mergeCell ref="C94:H94"/>
    <mergeCell ref="C89:E89"/>
    <mergeCell ref="C90:E90"/>
    <mergeCell ref="C91:E91"/>
    <mergeCell ref="C92:E92"/>
    <mergeCell ref="C93:E93"/>
    <mergeCell ref="C86:E86"/>
    <mergeCell ref="C72:E7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dimension ref="A6:W588"/>
  <sheetViews>
    <sheetView tabSelected="1" topLeftCell="B131" zoomScale="40" zoomScaleNormal="40" workbookViewId="0">
      <selection activeCell="D131" sqref="D131"/>
    </sheetView>
  </sheetViews>
  <sheetFormatPr defaultColWidth="8.6328125" defaultRowHeight="15.5" x14ac:dyDescent="0.35"/>
  <cols>
    <col min="1" max="1" width="14.36328125" hidden="1" customWidth="1"/>
    <col min="2" max="2" width="19.36328125" style="79" customWidth="1"/>
    <col min="3" max="3" width="55.6328125" style="22" hidden="1" customWidth="1"/>
    <col min="4" max="4" width="42.6328125" style="22" customWidth="1"/>
    <col min="5" max="5" width="36.6328125" style="6" customWidth="1"/>
    <col min="6" max="6" width="44" style="6" customWidth="1"/>
    <col min="7" max="7" width="15.36328125" style="148" customWidth="1"/>
    <col min="8" max="8" width="17.6328125" style="151" customWidth="1"/>
    <col min="9" max="9" width="29.453125" customWidth="1"/>
    <col min="10" max="10" width="8.453125" style="172" hidden="1" customWidth="1"/>
    <col min="11" max="11" width="5" style="172" hidden="1" customWidth="1"/>
    <col min="12" max="12" width="8.6328125" style="172"/>
    <col min="13" max="13" width="8.6328125" style="342"/>
    <col min="14" max="14" width="15.6328125" customWidth="1"/>
    <col min="16" max="23" width="8.6328125" style="172"/>
  </cols>
  <sheetData>
    <row r="6" spans="1:22" ht="26" x14ac:dyDescent="0.35">
      <c r="B6" s="372" t="s">
        <v>1055</v>
      </c>
      <c r="C6" s="373"/>
      <c r="D6" s="373"/>
      <c r="E6" s="373"/>
      <c r="F6" s="373"/>
      <c r="G6" s="373"/>
      <c r="H6" s="373"/>
      <c r="I6" s="374"/>
      <c r="O6" s="172">
        <v>2</v>
      </c>
      <c r="P6" s="172">
        <v>1</v>
      </c>
      <c r="Q6" s="172">
        <v>0</v>
      </c>
      <c r="R6" s="172" t="s">
        <v>1892</v>
      </c>
    </row>
    <row r="7" spans="1:22" ht="26" x14ac:dyDescent="0.35">
      <c r="B7" s="375" t="s">
        <v>2086</v>
      </c>
      <c r="C7" s="376"/>
      <c r="D7" s="376"/>
      <c r="E7" s="376"/>
      <c r="F7" s="376"/>
      <c r="G7" s="376"/>
      <c r="H7" s="376"/>
      <c r="I7" s="377"/>
    </row>
    <row r="8" spans="1:22" ht="33.5" x14ac:dyDescent="0.35">
      <c r="B8" s="182"/>
      <c r="C8" s="183"/>
      <c r="D8" s="386" t="s">
        <v>2225</v>
      </c>
      <c r="E8" s="386"/>
      <c r="F8" s="386"/>
      <c r="G8" s="386"/>
      <c r="H8" s="386"/>
      <c r="I8" s="387"/>
    </row>
    <row r="9" spans="1:22" ht="47" x14ac:dyDescent="0.35">
      <c r="B9" s="149"/>
      <c r="C9" s="149"/>
      <c r="D9" s="150" t="s">
        <v>1996</v>
      </c>
      <c r="E9" s="181"/>
      <c r="F9" s="150" t="s">
        <v>1843</v>
      </c>
      <c r="G9" s="391"/>
      <c r="H9" s="391"/>
      <c r="I9" s="181"/>
      <c r="P9" s="172" t="s">
        <v>2143</v>
      </c>
      <c r="Q9" s="172">
        <v>583</v>
      </c>
      <c r="S9" s="172" t="s">
        <v>2144</v>
      </c>
      <c r="T9" s="172">
        <v>140</v>
      </c>
      <c r="V9" s="172">
        <f>583-140</f>
        <v>443</v>
      </c>
    </row>
    <row r="10" spans="1:22" ht="26" x14ac:dyDescent="0.35">
      <c r="B10" s="149"/>
      <c r="C10" s="149"/>
      <c r="D10" s="150" t="s">
        <v>1844</v>
      </c>
      <c r="E10" s="181"/>
      <c r="F10" s="150" t="s">
        <v>1869</v>
      </c>
      <c r="G10" s="391"/>
      <c r="H10" s="391"/>
      <c r="I10" s="181"/>
      <c r="P10" s="172">
        <v>516</v>
      </c>
      <c r="Q10" s="172">
        <f>Q9-P10</f>
        <v>67</v>
      </c>
      <c r="V10" s="172">
        <v>499</v>
      </c>
    </row>
    <row r="11" spans="1:22" ht="47" x14ac:dyDescent="0.35">
      <c r="B11" s="149"/>
      <c r="C11" s="149"/>
      <c r="D11" s="150" t="s">
        <v>1872</v>
      </c>
      <c r="E11" s="181"/>
      <c r="F11" s="150" t="s">
        <v>1845</v>
      </c>
      <c r="G11" s="391"/>
      <c r="H11" s="391"/>
      <c r="I11" s="181"/>
      <c r="Q11" s="172">
        <f>Q9-V10</f>
        <v>84</v>
      </c>
      <c r="V11" s="172">
        <v>480</v>
      </c>
    </row>
    <row r="12" spans="1:22" ht="26" x14ac:dyDescent="0.35">
      <c r="B12" s="160"/>
      <c r="C12" s="161"/>
      <c r="D12" s="161"/>
      <c r="E12" s="161"/>
      <c r="F12" s="161"/>
      <c r="G12" s="161"/>
      <c r="H12" s="162"/>
      <c r="I12" s="163"/>
      <c r="Q12" s="172">
        <f>Q9-V11</f>
        <v>103</v>
      </c>
    </row>
    <row r="13" spans="1:22" ht="37" x14ac:dyDescent="0.45">
      <c r="A13" s="186" t="s">
        <v>1842</v>
      </c>
      <c r="B13" s="187" t="s">
        <v>0</v>
      </c>
      <c r="C13" s="188" t="s">
        <v>1</v>
      </c>
      <c r="D13" s="188" t="s">
        <v>1658</v>
      </c>
      <c r="E13" s="188" t="s">
        <v>1343</v>
      </c>
      <c r="F13" s="189" t="s">
        <v>4</v>
      </c>
      <c r="G13" s="188" t="s">
        <v>1057</v>
      </c>
      <c r="H13" s="137" t="s">
        <v>1058</v>
      </c>
      <c r="I13" s="188" t="s">
        <v>1344</v>
      </c>
      <c r="J13" s="190"/>
      <c r="K13" s="190"/>
      <c r="L13" s="190"/>
    </row>
    <row r="14" spans="1:22" ht="18.5" x14ac:dyDescent="0.45">
      <c r="A14" s="191" t="s">
        <v>1832</v>
      </c>
      <c r="B14" s="187"/>
      <c r="C14" s="185"/>
      <c r="D14" s="365" t="s">
        <v>6</v>
      </c>
      <c r="E14" s="366"/>
      <c r="F14" s="366"/>
      <c r="G14" s="366"/>
      <c r="H14" s="366"/>
      <c r="I14" s="367"/>
      <c r="J14" s="190">
        <f>J15+J65</f>
        <v>106</v>
      </c>
      <c r="K14" s="190">
        <f>K15+K65</f>
        <v>106</v>
      </c>
      <c r="L14" s="192"/>
    </row>
    <row r="15" spans="1:22" ht="18.5" x14ac:dyDescent="0.45">
      <c r="A15" s="191" t="s">
        <v>1832</v>
      </c>
      <c r="B15" s="187" t="s">
        <v>7</v>
      </c>
      <c r="C15" s="384" t="s">
        <v>8</v>
      </c>
      <c r="D15" s="370"/>
      <c r="E15" s="370"/>
      <c r="F15" s="370"/>
      <c r="G15" s="370"/>
      <c r="H15" s="370"/>
      <c r="I15" s="385"/>
      <c r="J15" s="193">
        <f>SUM(H16:H64)</f>
        <v>98</v>
      </c>
      <c r="K15" s="190">
        <f>COUNT(H16:H64)*2</f>
        <v>98</v>
      </c>
      <c r="L15" s="190"/>
    </row>
    <row r="16" spans="1:22" ht="74" x14ac:dyDescent="0.45">
      <c r="A16" s="191" t="s">
        <v>1832</v>
      </c>
      <c r="B16" s="187" t="s">
        <v>1201</v>
      </c>
      <c r="C16" s="194"/>
      <c r="D16" s="195" t="s">
        <v>1190</v>
      </c>
      <c r="E16" s="196" t="s">
        <v>1677</v>
      </c>
      <c r="F16" s="196" t="s">
        <v>1893</v>
      </c>
      <c r="G16" s="197" t="s">
        <v>1674</v>
      </c>
      <c r="H16" s="198">
        <v>2</v>
      </c>
      <c r="I16" s="199"/>
      <c r="J16" s="200">
        <f>SUM(H16:H19)</f>
        <v>8</v>
      </c>
      <c r="K16" s="190">
        <f>COUNT(H16:H19)*2</f>
        <v>8</v>
      </c>
      <c r="L16" s="190"/>
    </row>
    <row r="17" spans="1:12" ht="74" collapsed="1" x14ac:dyDescent="0.45">
      <c r="A17" s="191" t="s">
        <v>1832</v>
      </c>
      <c r="B17" s="187"/>
      <c r="C17" s="194"/>
      <c r="D17" s="201"/>
      <c r="E17" s="195" t="s">
        <v>1894</v>
      </c>
      <c r="F17" s="202" t="s">
        <v>1895</v>
      </c>
      <c r="G17" s="197" t="s">
        <v>1671</v>
      </c>
      <c r="H17" s="198">
        <v>2</v>
      </c>
      <c r="I17" s="199"/>
      <c r="J17" s="190"/>
      <c r="K17" s="190"/>
      <c r="L17" s="190"/>
    </row>
    <row r="18" spans="1:12" ht="74" x14ac:dyDescent="0.45">
      <c r="A18" s="186" t="s">
        <v>90</v>
      </c>
      <c r="B18" s="187"/>
      <c r="C18" s="194"/>
      <c r="D18" s="201"/>
      <c r="E18" s="196" t="s">
        <v>1474</v>
      </c>
      <c r="F18" s="196" t="s">
        <v>2087</v>
      </c>
      <c r="G18" s="197" t="s">
        <v>1671</v>
      </c>
      <c r="H18" s="198">
        <v>2</v>
      </c>
      <c r="I18" s="203" t="s">
        <v>2081</v>
      </c>
      <c r="J18" s="190"/>
      <c r="K18" s="190"/>
      <c r="L18" s="190"/>
    </row>
    <row r="19" spans="1:12" ht="55.5" x14ac:dyDescent="0.45">
      <c r="A19" s="186" t="s">
        <v>90</v>
      </c>
      <c r="B19" s="187"/>
      <c r="C19" s="194"/>
      <c r="D19" s="201"/>
      <c r="E19" s="196" t="s">
        <v>1475</v>
      </c>
      <c r="F19" s="196" t="s">
        <v>1476</v>
      </c>
      <c r="G19" s="197" t="s">
        <v>1671</v>
      </c>
      <c r="H19" s="198">
        <v>2</v>
      </c>
      <c r="I19" s="203" t="s">
        <v>1357</v>
      </c>
      <c r="J19" s="190"/>
      <c r="K19" s="190"/>
      <c r="L19" s="190"/>
    </row>
    <row r="20" spans="1:12" ht="111" x14ac:dyDescent="0.45">
      <c r="A20" s="191" t="s">
        <v>1832</v>
      </c>
      <c r="B20" s="187" t="s">
        <v>1202</v>
      </c>
      <c r="C20" s="194"/>
      <c r="D20" s="195" t="s">
        <v>1191</v>
      </c>
      <c r="E20" s="196" t="s">
        <v>1896</v>
      </c>
      <c r="F20" s="196" t="s">
        <v>1897</v>
      </c>
      <c r="G20" s="197" t="s">
        <v>1671</v>
      </c>
      <c r="H20" s="198">
        <v>2</v>
      </c>
      <c r="I20" s="199"/>
      <c r="J20" s="190">
        <f>SUM(H20:H22)</f>
        <v>6</v>
      </c>
      <c r="K20" s="190">
        <f>COUNT(H20:H22)*2</f>
        <v>6</v>
      </c>
      <c r="L20" s="190"/>
    </row>
    <row r="21" spans="1:12" ht="55.5" x14ac:dyDescent="0.45">
      <c r="A21" s="191" t="s">
        <v>1832</v>
      </c>
      <c r="B21" s="187"/>
      <c r="C21" s="194"/>
      <c r="D21" s="201"/>
      <c r="E21" s="196" t="s">
        <v>1477</v>
      </c>
      <c r="F21" s="196" t="s">
        <v>1898</v>
      </c>
      <c r="G21" s="197" t="s">
        <v>1671</v>
      </c>
      <c r="H21" s="198">
        <v>2</v>
      </c>
      <c r="I21" s="199"/>
      <c r="J21" s="190"/>
      <c r="K21" s="190"/>
      <c r="L21" s="190"/>
    </row>
    <row r="22" spans="1:12" ht="37" x14ac:dyDescent="0.45">
      <c r="A22" s="186" t="s">
        <v>90</v>
      </c>
      <c r="B22" s="187"/>
      <c r="C22" s="194"/>
      <c r="D22" s="201"/>
      <c r="E22" s="196" t="s">
        <v>1115</v>
      </c>
      <c r="F22" s="196" t="s">
        <v>1478</v>
      </c>
      <c r="G22" s="197" t="s">
        <v>1671</v>
      </c>
      <c r="H22" s="198">
        <v>2</v>
      </c>
      <c r="I22" s="203" t="s">
        <v>1357</v>
      </c>
      <c r="J22" s="190"/>
      <c r="K22" s="190"/>
      <c r="L22" s="190"/>
    </row>
    <row r="23" spans="1:12" ht="92.5" x14ac:dyDescent="0.45">
      <c r="A23" s="186" t="s">
        <v>1832</v>
      </c>
      <c r="B23" s="187" t="s">
        <v>1204</v>
      </c>
      <c r="C23" s="194"/>
      <c r="D23" s="195" t="s">
        <v>1193</v>
      </c>
      <c r="E23" s="196" t="s">
        <v>1117</v>
      </c>
      <c r="F23" s="196" t="s">
        <v>1899</v>
      </c>
      <c r="G23" s="197" t="s">
        <v>1671</v>
      </c>
      <c r="H23" s="198">
        <v>2</v>
      </c>
      <c r="I23" s="199"/>
      <c r="J23" s="190">
        <f>SUM(H23:H24)</f>
        <v>4</v>
      </c>
      <c r="K23" s="190">
        <f>COUNT(H23:H24)*2</f>
        <v>4</v>
      </c>
      <c r="L23" s="190"/>
    </row>
    <row r="24" spans="1:12" ht="92.5" x14ac:dyDescent="0.45">
      <c r="A24" s="186" t="s">
        <v>1832</v>
      </c>
      <c r="B24" s="187"/>
      <c r="C24" s="194"/>
      <c r="D24" s="201"/>
      <c r="E24" s="196" t="s">
        <v>1479</v>
      </c>
      <c r="F24" s="196" t="s">
        <v>1480</v>
      </c>
      <c r="G24" s="197" t="s">
        <v>1673</v>
      </c>
      <c r="H24" s="198">
        <v>2</v>
      </c>
      <c r="I24" s="199"/>
      <c r="J24" s="190"/>
      <c r="K24" s="190"/>
      <c r="L24" s="190"/>
    </row>
    <row r="25" spans="1:12" ht="55.5" x14ac:dyDescent="0.45">
      <c r="A25" s="186" t="s">
        <v>1832</v>
      </c>
      <c r="B25" s="187" t="s">
        <v>1205</v>
      </c>
      <c r="C25" s="194"/>
      <c r="D25" s="195" t="s">
        <v>1192</v>
      </c>
      <c r="E25" s="196" t="s">
        <v>1121</v>
      </c>
      <c r="F25" s="196" t="s">
        <v>1676</v>
      </c>
      <c r="G25" s="197" t="s">
        <v>1671</v>
      </c>
      <c r="H25" s="198">
        <v>2</v>
      </c>
      <c r="I25" s="199"/>
      <c r="J25" s="190">
        <f>SUM(H25:H26)</f>
        <v>4</v>
      </c>
      <c r="K25" s="190">
        <f>COUNT(H25:H26)*2</f>
        <v>4</v>
      </c>
      <c r="L25" s="190"/>
    </row>
    <row r="26" spans="1:12" ht="185" x14ac:dyDescent="0.45">
      <c r="A26" s="186" t="s">
        <v>1832</v>
      </c>
      <c r="B26" s="187"/>
      <c r="C26" s="194"/>
      <c r="D26" s="195"/>
      <c r="E26" s="204" t="s">
        <v>1789</v>
      </c>
      <c r="F26" s="204" t="s">
        <v>2201</v>
      </c>
      <c r="G26" s="197" t="s">
        <v>1814</v>
      </c>
      <c r="H26" s="198">
        <v>2</v>
      </c>
      <c r="I26" s="199"/>
      <c r="J26" s="190"/>
      <c r="K26" s="190"/>
      <c r="L26" s="190"/>
    </row>
    <row r="27" spans="1:12" ht="92.5" x14ac:dyDescent="0.45">
      <c r="A27" s="186" t="s">
        <v>1832</v>
      </c>
      <c r="B27" s="187" t="s">
        <v>1206</v>
      </c>
      <c r="C27" s="194"/>
      <c r="D27" s="204" t="s">
        <v>14</v>
      </c>
      <c r="E27" s="196" t="s">
        <v>1126</v>
      </c>
      <c r="F27" s="195" t="s">
        <v>15</v>
      </c>
      <c r="G27" s="197" t="s">
        <v>1671</v>
      </c>
      <c r="H27" s="198">
        <v>2</v>
      </c>
      <c r="I27" s="199"/>
      <c r="J27" s="190">
        <f>SUM(H27:H38)</f>
        <v>24</v>
      </c>
      <c r="K27" s="190">
        <f>COUNT(H27:H38)*2</f>
        <v>24</v>
      </c>
      <c r="L27" s="190"/>
    </row>
    <row r="28" spans="1:12" ht="92.5" x14ac:dyDescent="0.45">
      <c r="A28" s="186" t="s">
        <v>1832</v>
      </c>
      <c r="B28" s="187"/>
      <c r="C28" s="194"/>
      <c r="D28" s="201"/>
      <c r="E28" s="196" t="s">
        <v>1481</v>
      </c>
      <c r="F28" s="196" t="s">
        <v>1679</v>
      </c>
      <c r="G28" s="197" t="s">
        <v>1671</v>
      </c>
      <c r="H28" s="198">
        <v>2</v>
      </c>
      <c r="I28" s="199"/>
      <c r="J28" s="190"/>
      <c r="K28" s="190"/>
      <c r="L28" s="190"/>
    </row>
    <row r="29" spans="1:12" ht="55.5" x14ac:dyDescent="0.45">
      <c r="A29" s="186" t="s">
        <v>1832</v>
      </c>
      <c r="B29" s="187"/>
      <c r="C29" s="205"/>
      <c r="D29" s="201"/>
      <c r="E29" s="196" t="s">
        <v>1900</v>
      </c>
      <c r="F29" s="195" t="s">
        <v>1801</v>
      </c>
      <c r="G29" s="197" t="s">
        <v>1815</v>
      </c>
      <c r="H29" s="198">
        <v>2</v>
      </c>
      <c r="I29" s="199"/>
      <c r="J29" s="190"/>
      <c r="K29" s="190"/>
      <c r="L29" s="190"/>
    </row>
    <row r="30" spans="1:12" ht="74" x14ac:dyDescent="0.45">
      <c r="A30" s="186" t="s">
        <v>1832</v>
      </c>
      <c r="B30" s="187"/>
      <c r="C30" s="194"/>
      <c r="D30" s="201"/>
      <c r="E30" s="196" t="s">
        <v>1901</v>
      </c>
      <c r="F30" s="196" t="s">
        <v>1678</v>
      </c>
      <c r="G30" s="197" t="s">
        <v>1671</v>
      </c>
      <c r="H30" s="198">
        <v>2</v>
      </c>
      <c r="I30" s="199"/>
      <c r="J30" s="190"/>
      <c r="K30" s="190"/>
      <c r="L30" s="190"/>
    </row>
    <row r="31" spans="1:12" ht="55.5" x14ac:dyDescent="0.45">
      <c r="A31" s="186" t="s">
        <v>1832</v>
      </c>
      <c r="B31" s="187"/>
      <c r="C31" s="194"/>
      <c r="D31" s="201"/>
      <c r="E31" s="196" t="s">
        <v>1683</v>
      </c>
      <c r="F31" s="195" t="s">
        <v>1801</v>
      </c>
      <c r="G31" s="197" t="s">
        <v>1813</v>
      </c>
      <c r="H31" s="198">
        <v>2</v>
      </c>
      <c r="I31" s="199"/>
      <c r="J31" s="190"/>
      <c r="K31" s="190"/>
      <c r="L31" s="190"/>
    </row>
    <row r="32" spans="1:12" ht="74" x14ac:dyDescent="0.45">
      <c r="A32" s="186" t="s">
        <v>1832</v>
      </c>
      <c r="B32" s="187"/>
      <c r="C32" s="194"/>
      <c r="D32" s="201"/>
      <c r="E32" s="196" t="s">
        <v>1482</v>
      </c>
      <c r="F32" s="196" t="s">
        <v>1680</v>
      </c>
      <c r="G32" s="197" t="s">
        <v>1671</v>
      </c>
      <c r="H32" s="198">
        <v>2</v>
      </c>
      <c r="I32" s="199"/>
      <c r="J32" s="190"/>
      <c r="K32" s="190"/>
      <c r="L32" s="190"/>
    </row>
    <row r="33" spans="1:12" ht="55.5" x14ac:dyDescent="0.45">
      <c r="A33" s="186" t="s">
        <v>1832</v>
      </c>
      <c r="B33" s="187"/>
      <c r="C33" s="194"/>
      <c r="D33" s="201"/>
      <c r="E33" s="196" t="s">
        <v>1136</v>
      </c>
      <c r="F33" s="195" t="s">
        <v>1483</v>
      </c>
      <c r="G33" s="197" t="s">
        <v>1813</v>
      </c>
      <c r="H33" s="198">
        <v>2</v>
      </c>
      <c r="I33" s="199"/>
      <c r="J33" s="190"/>
      <c r="K33" s="190"/>
      <c r="L33" s="190"/>
    </row>
    <row r="34" spans="1:12" ht="37" x14ac:dyDescent="0.45">
      <c r="A34" s="186" t="s">
        <v>1832</v>
      </c>
      <c r="B34" s="187"/>
      <c r="C34" s="194"/>
      <c r="D34" s="201"/>
      <c r="E34" s="196" t="s">
        <v>1138</v>
      </c>
      <c r="F34" s="206" t="s">
        <v>1139</v>
      </c>
      <c r="G34" s="197" t="s">
        <v>1671</v>
      </c>
      <c r="H34" s="198">
        <v>2</v>
      </c>
      <c r="I34" s="199"/>
      <c r="J34" s="190"/>
      <c r="K34" s="190"/>
      <c r="L34" s="190"/>
    </row>
    <row r="35" spans="1:12" ht="37" x14ac:dyDescent="0.45">
      <c r="A35" s="186" t="s">
        <v>90</v>
      </c>
      <c r="B35" s="187"/>
      <c r="C35" s="194"/>
      <c r="D35" s="201"/>
      <c r="E35" s="196" t="s">
        <v>1140</v>
      </c>
      <c r="F35" s="196" t="s">
        <v>1141</v>
      </c>
      <c r="G35" s="197" t="s">
        <v>1671</v>
      </c>
      <c r="H35" s="198">
        <v>2</v>
      </c>
      <c r="I35" s="203" t="s">
        <v>2088</v>
      </c>
      <c r="J35" s="190"/>
      <c r="K35" s="190"/>
      <c r="L35" s="190"/>
    </row>
    <row r="36" spans="1:12" ht="74" x14ac:dyDescent="0.45">
      <c r="A36" s="186" t="s">
        <v>1832</v>
      </c>
      <c r="B36" s="187"/>
      <c r="C36" s="194"/>
      <c r="D36" s="201"/>
      <c r="E36" s="196" t="s">
        <v>1684</v>
      </c>
      <c r="F36" s="195" t="s">
        <v>1802</v>
      </c>
      <c r="G36" s="197" t="s">
        <v>1813</v>
      </c>
      <c r="H36" s="198">
        <v>2</v>
      </c>
      <c r="I36" s="199"/>
      <c r="J36" s="190"/>
      <c r="K36" s="190"/>
      <c r="L36" s="190"/>
    </row>
    <row r="37" spans="1:12" ht="55.5" x14ac:dyDescent="0.45">
      <c r="A37" s="186" t="s">
        <v>1832</v>
      </c>
      <c r="B37" s="187"/>
      <c r="C37" s="194"/>
      <c r="D37" s="201"/>
      <c r="E37" s="196" t="s">
        <v>1484</v>
      </c>
      <c r="F37" s="196" t="s">
        <v>1681</v>
      </c>
      <c r="G37" s="197" t="s">
        <v>1685</v>
      </c>
      <c r="H37" s="198">
        <v>2</v>
      </c>
      <c r="I37" s="199"/>
      <c r="J37" s="190"/>
      <c r="K37" s="190"/>
      <c r="L37" s="190"/>
    </row>
    <row r="38" spans="1:12" ht="37" x14ac:dyDescent="0.45">
      <c r="A38" s="186" t="s">
        <v>1832</v>
      </c>
      <c r="B38" s="187"/>
      <c r="C38" s="194"/>
      <c r="D38" s="201"/>
      <c r="E38" s="196" t="s">
        <v>2147</v>
      </c>
      <c r="F38" s="196" t="s">
        <v>1146</v>
      </c>
      <c r="G38" s="197" t="s">
        <v>1671</v>
      </c>
      <c r="H38" s="198">
        <v>2</v>
      </c>
      <c r="I38" s="199"/>
      <c r="J38" s="190"/>
      <c r="K38" s="190"/>
      <c r="L38" s="190"/>
    </row>
    <row r="39" spans="1:12" ht="74" x14ac:dyDescent="0.45">
      <c r="A39" s="186" t="s">
        <v>1832</v>
      </c>
      <c r="B39" s="187" t="s">
        <v>1207</v>
      </c>
      <c r="C39" s="194"/>
      <c r="D39" s="195" t="s">
        <v>1194</v>
      </c>
      <c r="E39" s="196" t="s">
        <v>1485</v>
      </c>
      <c r="F39" s="196" t="s">
        <v>1486</v>
      </c>
      <c r="G39" s="197" t="s">
        <v>1671</v>
      </c>
      <c r="H39" s="198">
        <v>2</v>
      </c>
      <c r="I39" s="199"/>
      <c r="J39" s="190">
        <f>SUM(H39:H40)</f>
        <v>4</v>
      </c>
      <c r="K39" s="190">
        <f>COUNT(H39:H40)*2</f>
        <v>4</v>
      </c>
      <c r="L39" s="190"/>
    </row>
    <row r="40" spans="1:12" ht="74" x14ac:dyDescent="0.45">
      <c r="A40" s="186" t="s">
        <v>1832</v>
      </c>
      <c r="B40" s="187"/>
      <c r="C40" s="194"/>
      <c r="D40" s="195"/>
      <c r="E40" s="196" t="s">
        <v>1682</v>
      </c>
      <c r="F40" s="196" t="s">
        <v>1790</v>
      </c>
      <c r="G40" s="197" t="s">
        <v>1813</v>
      </c>
      <c r="H40" s="198">
        <v>2</v>
      </c>
      <c r="I40" s="199"/>
      <c r="J40" s="190"/>
      <c r="K40" s="190"/>
      <c r="L40" s="190"/>
    </row>
    <row r="41" spans="1:12" ht="92.5" x14ac:dyDescent="0.45">
      <c r="A41" s="186" t="s">
        <v>1833</v>
      </c>
      <c r="B41" s="187" t="s">
        <v>1208</v>
      </c>
      <c r="C41" s="205"/>
      <c r="D41" s="204" t="s">
        <v>17</v>
      </c>
      <c r="E41" s="196" t="s">
        <v>1151</v>
      </c>
      <c r="F41" s="196" t="s">
        <v>1791</v>
      </c>
      <c r="G41" s="197" t="s">
        <v>1675</v>
      </c>
      <c r="H41" s="198">
        <v>2</v>
      </c>
      <c r="I41" s="199"/>
      <c r="J41" s="190">
        <f>SUM(H41:H48)</f>
        <v>16</v>
      </c>
      <c r="K41" s="190">
        <f>COUNT(H41:H48)*2</f>
        <v>16</v>
      </c>
      <c r="L41" s="190"/>
    </row>
    <row r="42" spans="1:12" ht="74" x14ac:dyDescent="0.45">
      <c r="A42" s="186" t="s">
        <v>1833</v>
      </c>
      <c r="B42" s="187"/>
      <c r="C42" s="194"/>
      <c r="D42" s="201"/>
      <c r="E42" s="196" t="s">
        <v>1153</v>
      </c>
      <c r="F42" s="196" t="s">
        <v>1792</v>
      </c>
      <c r="G42" s="197" t="s">
        <v>1675</v>
      </c>
      <c r="H42" s="198">
        <v>2</v>
      </c>
      <c r="I42" s="199"/>
      <c r="J42" s="190"/>
      <c r="K42" s="190"/>
      <c r="L42" s="190"/>
    </row>
    <row r="43" spans="1:12" ht="74" x14ac:dyDescent="0.45">
      <c r="A43" s="186" t="s">
        <v>1833</v>
      </c>
      <c r="B43" s="187"/>
      <c r="C43" s="194"/>
      <c r="D43" s="201"/>
      <c r="E43" s="196" t="s">
        <v>1799</v>
      </c>
      <c r="F43" s="196" t="s">
        <v>1791</v>
      </c>
      <c r="G43" s="197" t="s">
        <v>1675</v>
      </c>
      <c r="H43" s="198">
        <v>2</v>
      </c>
      <c r="I43" s="199"/>
      <c r="J43" s="190"/>
      <c r="K43" s="190"/>
      <c r="L43" s="190"/>
    </row>
    <row r="44" spans="1:12" ht="74" x14ac:dyDescent="0.45">
      <c r="A44" s="186" t="s">
        <v>1833</v>
      </c>
      <c r="B44" s="187"/>
      <c r="C44" s="194"/>
      <c r="D44" s="201"/>
      <c r="E44" s="196" t="s">
        <v>1154</v>
      </c>
      <c r="F44" s="196" t="s">
        <v>1687</v>
      </c>
      <c r="G44" s="197" t="s">
        <v>1671</v>
      </c>
      <c r="H44" s="198">
        <v>2</v>
      </c>
      <c r="I44" s="199"/>
      <c r="J44" s="190"/>
      <c r="K44" s="190"/>
      <c r="L44" s="190"/>
    </row>
    <row r="45" spans="1:12" ht="92.5" x14ac:dyDescent="0.45">
      <c r="A45" s="186" t="s">
        <v>1833</v>
      </c>
      <c r="B45" s="187"/>
      <c r="C45" s="194"/>
      <c r="D45" s="201"/>
      <c r="E45" s="196" t="s">
        <v>1156</v>
      </c>
      <c r="F45" s="196" t="s">
        <v>1686</v>
      </c>
      <c r="G45" s="197" t="s">
        <v>1675</v>
      </c>
      <c r="H45" s="198">
        <v>2</v>
      </c>
      <c r="I45" s="199"/>
      <c r="J45" s="190"/>
      <c r="K45" s="190"/>
      <c r="L45" s="190"/>
    </row>
    <row r="46" spans="1:12" ht="74" x14ac:dyDescent="0.45">
      <c r="A46" s="186" t="s">
        <v>1833</v>
      </c>
      <c r="B46" s="187"/>
      <c r="C46" s="194"/>
      <c r="D46" s="201"/>
      <c r="E46" s="196" t="s">
        <v>1158</v>
      </c>
      <c r="F46" s="196" t="s">
        <v>1688</v>
      </c>
      <c r="G46" s="197" t="s">
        <v>1671</v>
      </c>
      <c r="H46" s="198">
        <v>2</v>
      </c>
      <c r="I46" s="199"/>
      <c r="J46" s="190"/>
      <c r="K46" s="190"/>
      <c r="L46" s="190"/>
    </row>
    <row r="47" spans="1:12" ht="129.5" x14ac:dyDescent="0.45">
      <c r="A47" s="186" t="s">
        <v>1833</v>
      </c>
      <c r="B47" s="187"/>
      <c r="C47" s="194"/>
      <c r="D47" s="201"/>
      <c r="E47" s="196" t="s">
        <v>1487</v>
      </c>
      <c r="F47" s="196" t="s">
        <v>1689</v>
      </c>
      <c r="G47" s="197" t="s">
        <v>1816</v>
      </c>
      <c r="H47" s="198">
        <v>2</v>
      </c>
      <c r="I47" s="199"/>
      <c r="J47" s="190"/>
      <c r="K47" s="190"/>
      <c r="L47" s="190"/>
    </row>
    <row r="48" spans="1:12" ht="74" x14ac:dyDescent="0.45">
      <c r="A48" s="186" t="s">
        <v>1833</v>
      </c>
      <c r="B48" s="187"/>
      <c r="C48" s="194"/>
      <c r="D48" s="201"/>
      <c r="E48" s="196" t="s">
        <v>1162</v>
      </c>
      <c r="F48" s="202" t="s">
        <v>1488</v>
      </c>
      <c r="G48" s="197" t="s">
        <v>1813</v>
      </c>
      <c r="H48" s="198">
        <v>2</v>
      </c>
      <c r="I48" s="199"/>
      <c r="J48" s="190"/>
      <c r="K48" s="190"/>
      <c r="L48" s="190"/>
    </row>
    <row r="49" spans="1:12" ht="129.5" x14ac:dyDescent="0.45">
      <c r="A49" s="186" t="s">
        <v>1834</v>
      </c>
      <c r="B49" s="187" t="s">
        <v>1209</v>
      </c>
      <c r="C49" s="196"/>
      <c r="D49" s="204" t="s">
        <v>1419</v>
      </c>
      <c r="E49" s="196" t="s">
        <v>1489</v>
      </c>
      <c r="F49" s="196" t="s">
        <v>1490</v>
      </c>
      <c r="G49" s="197" t="s">
        <v>1671</v>
      </c>
      <c r="H49" s="198">
        <v>2</v>
      </c>
      <c r="I49" s="199"/>
      <c r="J49" s="190">
        <f>SUM(H49:H50)</f>
        <v>4</v>
      </c>
      <c r="K49" s="190">
        <f>COUNT(H49:H50)*2</f>
        <v>4</v>
      </c>
      <c r="L49" s="190"/>
    </row>
    <row r="50" spans="1:12" ht="55.5" x14ac:dyDescent="0.45">
      <c r="A50" s="186" t="s">
        <v>1834</v>
      </c>
      <c r="B50" s="187"/>
      <c r="C50" s="205"/>
      <c r="D50" s="204"/>
      <c r="E50" s="196" t="s">
        <v>1411</v>
      </c>
      <c r="F50" s="202" t="s">
        <v>1902</v>
      </c>
      <c r="G50" s="197" t="s">
        <v>1673</v>
      </c>
      <c r="H50" s="198">
        <v>2</v>
      </c>
      <c r="I50" s="199"/>
      <c r="J50" s="190"/>
      <c r="K50" s="190"/>
      <c r="L50" s="190"/>
    </row>
    <row r="51" spans="1:12" ht="129.5" x14ac:dyDescent="0.45">
      <c r="A51" s="186" t="s">
        <v>1835</v>
      </c>
      <c r="B51" s="187" t="s">
        <v>1210</v>
      </c>
      <c r="C51" s="205"/>
      <c r="D51" s="204" t="s">
        <v>1420</v>
      </c>
      <c r="E51" s="196" t="s">
        <v>1166</v>
      </c>
      <c r="F51" s="207" t="s">
        <v>1690</v>
      </c>
      <c r="G51" s="197" t="s">
        <v>1671</v>
      </c>
      <c r="H51" s="198">
        <v>2</v>
      </c>
      <c r="I51" s="199"/>
      <c r="J51" s="190">
        <f>SUM(H51:H52)</f>
        <v>4</v>
      </c>
      <c r="K51" s="190">
        <f>COUNT(H51:H52)*2</f>
        <v>4</v>
      </c>
      <c r="L51" s="190"/>
    </row>
    <row r="52" spans="1:12" ht="129.5" x14ac:dyDescent="0.45">
      <c r="A52" s="186" t="s">
        <v>1835</v>
      </c>
      <c r="B52" s="187"/>
      <c r="C52" s="196"/>
      <c r="D52" s="201"/>
      <c r="E52" s="207" t="s">
        <v>1412</v>
      </c>
      <c r="F52" s="208" t="s">
        <v>1491</v>
      </c>
      <c r="G52" s="197" t="s">
        <v>1813</v>
      </c>
      <c r="H52" s="198">
        <v>2</v>
      </c>
      <c r="I52" s="199"/>
      <c r="J52" s="190"/>
      <c r="K52" s="190"/>
      <c r="L52" s="190"/>
    </row>
    <row r="53" spans="1:12" ht="92.5" x14ac:dyDescent="0.45">
      <c r="A53" s="186" t="s">
        <v>1836</v>
      </c>
      <c r="B53" s="187" t="s">
        <v>1211</v>
      </c>
      <c r="C53" s="196"/>
      <c r="D53" s="196" t="s">
        <v>10</v>
      </c>
      <c r="E53" s="207" t="s">
        <v>1492</v>
      </c>
      <c r="F53" s="207" t="s">
        <v>1493</v>
      </c>
      <c r="G53" s="197" t="s">
        <v>1671</v>
      </c>
      <c r="H53" s="198">
        <v>2</v>
      </c>
      <c r="I53" s="199"/>
      <c r="J53" s="190">
        <f>SUM(H53:H55)</f>
        <v>6</v>
      </c>
      <c r="K53" s="190">
        <f>COUNT(H53:H55)*2</f>
        <v>6</v>
      </c>
      <c r="L53" s="190"/>
    </row>
    <row r="54" spans="1:12" ht="92.5" x14ac:dyDescent="0.45">
      <c r="A54" s="186" t="s">
        <v>1836</v>
      </c>
      <c r="B54" s="187"/>
      <c r="C54" s="196"/>
      <c r="D54" s="196"/>
      <c r="E54" s="207" t="s">
        <v>1494</v>
      </c>
      <c r="F54" s="208" t="s">
        <v>1903</v>
      </c>
      <c r="G54" s="197" t="s">
        <v>1685</v>
      </c>
      <c r="H54" s="198">
        <v>2</v>
      </c>
      <c r="I54" s="199"/>
      <c r="J54" s="190"/>
      <c r="K54" s="190"/>
      <c r="L54" s="190"/>
    </row>
    <row r="55" spans="1:12" ht="74" x14ac:dyDescent="0.45">
      <c r="A55" s="186" t="s">
        <v>1836</v>
      </c>
      <c r="B55" s="187"/>
      <c r="C55" s="196"/>
      <c r="D55" s="201"/>
      <c r="E55" s="207" t="s">
        <v>1406</v>
      </c>
      <c r="F55" s="209" t="s">
        <v>1495</v>
      </c>
      <c r="G55" s="197" t="s">
        <v>1813</v>
      </c>
      <c r="H55" s="198">
        <v>2</v>
      </c>
      <c r="I55" s="199"/>
      <c r="J55" s="190"/>
      <c r="K55" s="190"/>
      <c r="L55" s="190"/>
    </row>
    <row r="56" spans="1:12" ht="203.5" x14ac:dyDescent="0.45">
      <c r="A56" s="186" t="s">
        <v>1841</v>
      </c>
      <c r="B56" s="187" t="s">
        <v>1212</v>
      </c>
      <c r="C56" s="194"/>
      <c r="D56" s="195" t="s">
        <v>1496</v>
      </c>
      <c r="E56" s="195" t="s">
        <v>1174</v>
      </c>
      <c r="F56" s="210" t="s">
        <v>1497</v>
      </c>
      <c r="G56" s="197" t="s">
        <v>1671</v>
      </c>
      <c r="H56" s="198">
        <v>2</v>
      </c>
      <c r="I56" s="199"/>
      <c r="J56" s="190">
        <f>SUM(H56:H57)</f>
        <v>4</v>
      </c>
      <c r="K56" s="190">
        <f>COUNT(H56:H57)*2</f>
        <v>4</v>
      </c>
      <c r="L56" s="190"/>
    </row>
    <row r="57" spans="1:12" ht="148" x14ac:dyDescent="0.45">
      <c r="A57" s="186" t="s">
        <v>1838</v>
      </c>
      <c r="B57" s="187"/>
      <c r="C57" s="194"/>
      <c r="D57" s="201"/>
      <c r="E57" s="195" t="s">
        <v>1498</v>
      </c>
      <c r="F57" s="204" t="s">
        <v>1904</v>
      </c>
      <c r="G57" s="197" t="s">
        <v>1671</v>
      </c>
      <c r="H57" s="198">
        <v>2</v>
      </c>
      <c r="I57" s="211"/>
      <c r="J57" s="212"/>
      <c r="K57" s="190"/>
      <c r="L57" s="190"/>
    </row>
    <row r="58" spans="1:12" ht="203.5" x14ac:dyDescent="0.45">
      <c r="A58" s="186" t="s">
        <v>1839</v>
      </c>
      <c r="B58" s="187" t="s">
        <v>1213</v>
      </c>
      <c r="C58" s="205"/>
      <c r="D58" s="204" t="s">
        <v>1803</v>
      </c>
      <c r="E58" s="213" t="s">
        <v>1178</v>
      </c>
      <c r="F58" s="196" t="s">
        <v>1499</v>
      </c>
      <c r="G58" s="197" t="s">
        <v>1671</v>
      </c>
      <c r="H58" s="198">
        <v>2</v>
      </c>
      <c r="I58" s="199"/>
      <c r="J58" s="190">
        <f>SUM(H58)</f>
        <v>2</v>
      </c>
      <c r="K58" s="190">
        <f>COUNT(H58)*2</f>
        <v>2</v>
      </c>
      <c r="L58" s="190"/>
    </row>
    <row r="59" spans="1:12" ht="55.5" x14ac:dyDescent="0.45">
      <c r="A59" s="186" t="s">
        <v>1840</v>
      </c>
      <c r="B59" s="187" t="s">
        <v>1214</v>
      </c>
      <c r="C59" s="194"/>
      <c r="D59" s="195" t="s">
        <v>1196</v>
      </c>
      <c r="E59" s="195" t="s">
        <v>1180</v>
      </c>
      <c r="F59" s="195" t="s">
        <v>1181</v>
      </c>
      <c r="G59" s="197" t="s">
        <v>1671</v>
      </c>
      <c r="H59" s="198">
        <v>2</v>
      </c>
      <c r="I59" s="199"/>
      <c r="J59" s="190">
        <f>SUM(H59:H60)</f>
        <v>4</v>
      </c>
      <c r="K59" s="190">
        <f>COUNT(H59:H60)*2</f>
        <v>4</v>
      </c>
      <c r="L59" s="190"/>
    </row>
    <row r="60" spans="1:12" ht="92.5" x14ac:dyDescent="0.45">
      <c r="A60" s="186" t="s">
        <v>1840</v>
      </c>
      <c r="B60" s="187"/>
      <c r="C60" s="194"/>
      <c r="D60" s="201"/>
      <c r="E60" s="196" t="s">
        <v>1182</v>
      </c>
      <c r="F60" s="195" t="s">
        <v>1500</v>
      </c>
      <c r="G60" s="197" t="s">
        <v>1813</v>
      </c>
      <c r="H60" s="198">
        <v>2</v>
      </c>
      <c r="I60" s="199"/>
      <c r="J60" s="190"/>
      <c r="K60" s="190"/>
      <c r="L60" s="190"/>
    </row>
    <row r="61" spans="1:12" ht="92.5" x14ac:dyDescent="0.45">
      <c r="A61" s="191" t="s">
        <v>1832</v>
      </c>
      <c r="B61" s="187" t="s">
        <v>1421</v>
      </c>
      <c r="C61" s="205"/>
      <c r="D61" s="214" t="s">
        <v>1437</v>
      </c>
      <c r="E61" s="207" t="s">
        <v>2001</v>
      </c>
      <c r="F61" s="207" t="s">
        <v>1438</v>
      </c>
      <c r="G61" s="197" t="s">
        <v>1817</v>
      </c>
      <c r="H61" s="198">
        <v>2</v>
      </c>
      <c r="I61" s="199"/>
      <c r="J61" s="190">
        <f>SUM(H61:H64)</f>
        <v>8</v>
      </c>
      <c r="K61" s="190">
        <f>COUNT(H61:H64)*2</f>
        <v>8</v>
      </c>
      <c r="L61" s="190"/>
    </row>
    <row r="62" spans="1:12" ht="55.5" x14ac:dyDescent="0.45">
      <c r="A62" s="186" t="s">
        <v>1832</v>
      </c>
      <c r="B62" s="187"/>
      <c r="C62" s="205"/>
      <c r="D62" s="214"/>
      <c r="E62" s="209" t="s">
        <v>1379</v>
      </c>
      <c r="F62" s="209" t="s">
        <v>1189</v>
      </c>
      <c r="G62" s="197" t="s">
        <v>1813</v>
      </c>
      <c r="H62" s="198">
        <v>2</v>
      </c>
      <c r="I62" s="199"/>
      <c r="J62" s="190"/>
      <c r="K62" s="190"/>
      <c r="L62" s="190"/>
    </row>
    <row r="63" spans="1:12" ht="74" x14ac:dyDescent="0.45">
      <c r="A63" s="186" t="s">
        <v>1832</v>
      </c>
      <c r="B63" s="187"/>
      <c r="C63" s="205"/>
      <c r="D63" s="214"/>
      <c r="E63" s="209" t="s">
        <v>1380</v>
      </c>
      <c r="F63" s="195" t="s">
        <v>2231</v>
      </c>
      <c r="G63" s="197" t="s">
        <v>1671</v>
      </c>
      <c r="H63" s="198">
        <v>2</v>
      </c>
      <c r="I63" s="199"/>
      <c r="J63" s="190"/>
      <c r="K63" s="190"/>
      <c r="L63" s="190"/>
    </row>
    <row r="64" spans="1:12" ht="129.5" x14ac:dyDescent="0.45">
      <c r="A64" s="186" t="s">
        <v>1832</v>
      </c>
      <c r="B64" s="187"/>
      <c r="C64" s="205"/>
      <c r="D64" s="214"/>
      <c r="E64" s="196" t="s">
        <v>1793</v>
      </c>
      <c r="F64" s="196" t="s">
        <v>2202</v>
      </c>
      <c r="G64" s="215" t="s">
        <v>1814</v>
      </c>
      <c r="H64" s="198">
        <v>2</v>
      </c>
      <c r="I64" s="199"/>
      <c r="J64" s="190"/>
      <c r="K64" s="190"/>
      <c r="L64" s="190"/>
    </row>
    <row r="65" spans="1:12" ht="18.5" x14ac:dyDescent="0.45">
      <c r="A65" s="186" t="s">
        <v>1832</v>
      </c>
      <c r="B65" s="187" t="s">
        <v>11</v>
      </c>
      <c r="C65" s="381" t="s">
        <v>1198</v>
      </c>
      <c r="D65" s="382"/>
      <c r="E65" s="382"/>
      <c r="F65" s="382"/>
      <c r="G65" s="382"/>
      <c r="H65" s="382"/>
      <c r="I65" s="383"/>
      <c r="J65" s="190">
        <f>SUM(H66:H69)</f>
        <v>8</v>
      </c>
      <c r="K65" s="190">
        <f>COUNT(H66:H69)*2</f>
        <v>8</v>
      </c>
      <c r="L65" s="190"/>
    </row>
    <row r="66" spans="1:12" ht="185" x14ac:dyDescent="0.45">
      <c r="A66" s="186" t="s">
        <v>1832</v>
      </c>
      <c r="B66" s="187" t="s">
        <v>1215</v>
      </c>
      <c r="C66" s="194"/>
      <c r="D66" s="195" t="s">
        <v>1199</v>
      </c>
      <c r="E66" s="195" t="s">
        <v>1184</v>
      </c>
      <c r="F66" s="195" t="s">
        <v>2203</v>
      </c>
      <c r="G66" s="216" t="s">
        <v>1812</v>
      </c>
      <c r="H66" s="198">
        <v>2</v>
      </c>
      <c r="I66" s="199"/>
      <c r="J66" s="190">
        <f>SUM(H66:H67)</f>
        <v>4</v>
      </c>
      <c r="K66" s="190">
        <f>COUNT(H66:H67)*2</f>
        <v>4</v>
      </c>
      <c r="L66" s="190"/>
    </row>
    <row r="67" spans="1:12" ht="37" x14ac:dyDescent="0.45">
      <c r="A67" s="186" t="s">
        <v>1832</v>
      </c>
      <c r="B67" s="187"/>
      <c r="C67" s="194"/>
      <c r="D67" s="201"/>
      <c r="E67" s="195" t="s">
        <v>1377</v>
      </c>
      <c r="F67" s="195" t="s">
        <v>1381</v>
      </c>
      <c r="G67" s="216" t="s">
        <v>1671</v>
      </c>
      <c r="H67" s="198">
        <v>2</v>
      </c>
      <c r="I67" s="199"/>
      <c r="J67" s="190"/>
      <c r="K67" s="190"/>
      <c r="L67" s="190"/>
    </row>
    <row r="68" spans="1:12" ht="37" x14ac:dyDescent="0.45">
      <c r="A68" s="186" t="s">
        <v>1832</v>
      </c>
      <c r="B68" s="187" t="s">
        <v>1216</v>
      </c>
      <c r="C68" s="205"/>
      <c r="D68" s="204" t="s">
        <v>1501</v>
      </c>
      <c r="E68" s="196" t="s">
        <v>2232</v>
      </c>
      <c r="F68" s="195" t="s">
        <v>1381</v>
      </c>
      <c r="G68" s="216" t="s">
        <v>1671</v>
      </c>
      <c r="H68" s="198">
        <v>2</v>
      </c>
      <c r="I68" s="199"/>
      <c r="J68" s="190">
        <f>SUM(H68:H69)</f>
        <v>4</v>
      </c>
      <c r="K68" s="190">
        <f>COUNT(H68:H69)*2</f>
        <v>4</v>
      </c>
      <c r="L68" s="190"/>
    </row>
    <row r="69" spans="1:12" ht="37" x14ac:dyDescent="0.45">
      <c r="A69" s="186" t="s">
        <v>1832</v>
      </c>
      <c r="B69" s="217"/>
      <c r="C69" s="205"/>
      <c r="D69" s="204"/>
      <c r="E69" s="196" t="s">
        <v>1345</v>
      </c>
      <c r="F69" s="195" t="s">
        <v>1187</v>
      </c>
      <c r="G69" s="216" t="s">
        <v>1671</v>
      </c>
      <c r="H69" s="198">
        <v>2</v>
      </c>
      <c r="I69" s="199"/>
      <c r="J69" s="190"/>
      <c r="K69" s="190"/>
      <c r="L69" s="190"/>
    </row>
    <row r="70" spans="1:12" ht="18.5" x14ac:dyDescent="0.45">
      <c r="A70" s="186" t="s">
        <v>1832</v>
      </c>
      <c r="B70" s="187"/>
      <c r="C70" s="185"/>
      <c r="D70" s="365" t="s">
        <v>19</v>
      </c>
      <c r="E70" s="366"/>
      <c r="F70" s="366"/>
      <c r="G70" s="366"/>
      <c r="H70" s="366"/>
      <c r="I70" s="367"/>
      <c r="J70" s="190">
        <f>J71+J80+J87+J93+J98</f>
        <v>52</v>
      </c>
      <c r="K70" s="190">
        <f>K71+K80+K87+K93+K98</f>
        <v>52</v>
      </c>
      <c r="L70" s="192">
        <f>J70/K70</f>
        <v>1</v>
      </c>
    </row>
    <row r="71" spans="1:12" ht="18.5" x14ac:dyDescent="0.45">
      <c r="A71" s="186" t="s">
        <v>1832</v>
      </c>
      <c r="B71" s="187" t="s">
        <v>1059</v>
      </c>
      <c r="C71" s="384" t="s">
        <v>20</v>
      </c>
      <c r="D71" s="370"/>
      <c r="E71" s="370"/>
      <c r="F71" s="370"/>
      <c r="G71" s="370"/>
      <c r="H71" s="370"/>
      <c r="I71" s="385"/>
      <c r="J71" s="190">
        <f>SUM(H72:H79)</f>
        <v>16</v>
      </c>
      <c r="K71" s="190">
        <f>COUNT(H72:H79)*2</f>
        <v>16</v>
      </c>
      <c r="L71" s="190"/>
    </row>
    <row r="72" spans="1:12" ht="129.5" x14ac:dyDescent="0.45">
      <c r="A72" s="186" t="s">
        <v>1832</v>
      </c>
      <c r="B72" s="187" t="s">
        <v>1222</v>
      </c>
      <c r="C72" s="196"/>
      <c r="D72" s="206" t="s">
        <v>21</v>
      </c>
      <c r="E72" s="208" t="s">
        <v>2089</v>
      </c>
      <c r="F72" s="218" t="s">
        <v>2090</v>
      </c>
      <c r="G72" s="219" t="s">
        <v>1691</v>
      </c>
      <c r="H72" s="220">
        <v>2</v>
      </c>
      <c r="I72" s="221"/>
      <c r="J72" s="190">
        <f>SUM(H72:H75)</f>
        <v>8</v>
      </c>
      <c r="K72" s="190">
        <f>COUNT(H72:H75)*2</f>
        <v>8</v>
      </c>
      <c r="L72" s="190"/>
    </row>
    <row r="73" spans="1:12" ht="296" x14ac:dyDescent="0.45">
      <c r="A73" s="186" t="s">
        <v>1832</v>
      </c>
      <c r="B73" s="187"/>
      <c r="C73" s="196"/>
      <c r="D73" s="206"/>
      <c r="E73" s="208" t="s">
        <v>2002</v>
      </c>
      <c r="F73" s="218" t="s">
        <v>2083</v>
      </c>
      <c r="G73" s="219" t="s">
        <v>1691</v>
      </c>
      <c r="H73" s="220">
        <v>2</v>
      </c>
      <c r="I73" s="221"/>
      <c r="J73" s="190"/>
      <c r="K73" s="190"/>
      <c r="L73" s="190"/>
    </row>
    <row r="74" spans="1:12" ht="222" x14ac:dyDescent="0.45">
      <c r="A74" s="186"/>
      <c r="B74" s="187"/>
      <c r="C74" s="196"/>
      <c r="D74" s="206"/>
      <c r="E74" s="208" t="s">
        <v>2082</v>
      </c>
      <c r="F74" s="218" t="s">
        <v>2084</v>
      </c>
      <c r="G74" s="219" t="s">
        <v>1694</v>
      </c>
      <c r="H74" s="220">
        <v>2</v>
      </c>
      <c r="I74" s="221"/>
      <c r="J74" s="190"/>
      <c r="K74" s="190"/>
      <c r="L74" s="190"/>
    </row>
    <row r="75" spans="1:12" ht="222" x14ac:dyDescent="0.45">
      <c r="A75" s="186" t="s">
        <v>1832</v>
      </c>
      <c r="B75" s="187"/>
      <c r="C75" s="196"/>
      <c r="D75" s="206"/>
      <c r="E75" s="208" t="s">
        <v>1441</v>
      </c>
      <c r="F75" s="218" t="s">
        <v>2091</v>
      </c>
      <c r="G75" s="219" t="s">
        <v>1691</v>
      </c>
      <c r="H75" s="220">
        <v>2</v>
      </c>
      <c r="I75" s="221"/>
      <c r="J75" s="190"/>
      <c r="K75" s="190"/>
      <c r="L75" s="190"/>
    </row>
    <row r="76" spans="1:12" ht="148" x14ac:dyDescent="0.45">
      <c r="A76" s="186" t="s">
        <v>1832</v>
      </c>
      <c r="B76" s="187" t="s">
        <v>1223</v>
      </c>
      <c r="C76" s="196"/>
      <c r="D76" s="196" t="s">
        <v>30</v>
      </c>
      <c r="E76" s="207" t="s">
        <v>31</v>
      </c>
      <c r="F76" s="218" t="s">
        <v>2003</v>
      </c>
      <c r="G76" s="219" t="s">
        <v>1691</v>
      </c>
      <c r="H76" s="220">
        <v>2</v>
      </c>
      <c r="I76" s="222"/>
      <c r="J76" s="190">
        <f>SUM(H76:H77)</f>
        <v>4</v>
      </c>
      <c r="K76" s="190">
        <f>COUNT(H76:H77)*2</f>
        <v>4</v>
      </c>
      <c r="L76" s="190"/>
    </row>
    <row r="77" spans="1:12" ht="222" x14ac:dyDescent="0.45">
      <c r="A77" s="186" t="s">
        <v>1832</v>
      </c>
      <c r="B77" s="187"/>
      <c r="C77" s="196"/>
      <c r="D77" s="196"/>
      <c r="E77" s="196" t="s">
        <v>2005</v>
      </c>
      <c r="F77" s="196" t="s">
        <v>2004</v>
      </c>
      <c r="G77" s="215" t="s">
        <v>1818</v>
      </c>
      <c r="H77" s="220">
        <v>2</v>
      </c>
      <c r="I77" s="223"/>
      <c r="J77" s="190"/>
      <c r="K77" s="190"/>
      <c r="L77" s="190"/>
    </row>
    <row r="78" spans="1:12" ht="166.5" x14ac:dyDescent="0.45">
      <c r="A78" s="186" t="s">
        <v>1832</v>
      </c>
      <c r="B78" s="187" t="s">
        <v>1224</v>
      </c>
      <c r="C78" s="196"/>
      <c r="D78" s="196" t="s">
        <v>1744</v>
      </c>
      <c r="E78" s="196" t="s">
        <v>36</v>
      </c>
      <c r="F78" s="224" t="s">
        <v>2085</v>
      </c>
      <c r="G78" s="219" t="s">
        <v>1819</v>
      </c>
      <c r="H78" s="220">
        <v>2</v>
      </c>
      <c r="I78" s="221"/>
      <c r="J78" s="190">
        <f>SUM(H78:H79)</f>
        <v>4</v>
      </c>
      <c r="K78" s="190">
        <f>COUNT(H78:H79)*2</f>
        <v>4</v>
      </c>
      <c r="L78" s="190"/>
    </row>
    <row r="79" spans="1:12" ht="74" x14ac:dyDescent="0.45">
      <c r="A79" s="186" t="s">
        <v>1832</v>
      </c>
      <c r="B79" s="187"/>
      <c r="C79" s="205"/>
      <c r="D79" s="196"/>
      <c r="E79" s="196" t="s">
        <v>1745</v>
      </c>
      <c r="F79" s="224" t="s">
        <v>1804</v>
      </c>
      <c r="G79" s="197" t="s">
        <v>1820</v>
      </c>
      <c r="H79" s="220">
        <v>2</v>
      </c>
      <c r="I79" s="225"/>
      <c r="J79" s="190"/>
      <c r="K79" s="190"/>
      <c r="L79" s="190"/>
    </row>
    <row r="80" spans="1:12" ht="18.5" x14ac:dyDescent="0.45">
      <c r="A80" s="186" t="s">
        <v>1832</v>
      </c>
      <c r="B80" s="187" t="s">
        <v>40</v>
      </c>
      <c r="C80" s="384" t="s">
        <v>41</v>
      </c>
      <c r="D80" s="370"/>
      <c r="E80" s="370"/>
      <c r="F80" s="370"/>
      <c r="G80" s="370"/>
      <c r="H80" s="370"/>
      <c r="I80" s="385"/>
      <c r="J80" s="190">
        <f>SUM(H81:H86)</f>
        <v>12</v>
      </c>
      <c r="K80" s="190">
        <f>COUNT(H81:H86)*2</f>
        <v>12</v>
      </c>
      <c r="L80" s="190"/>
    </row>
    <row r="81" spans="1:12" ht="111" x14ac:dyDescent="0.45">
      <c r="A81" s="186" t="s">
        <v>1832</v>
      </c>
      <c r="B81" s="187" t="s">
        <v>1225</v>
      </c>
      <c r="C81" s="196"/>
      <c r="D81" s="196" t="s">
        <v>1502</v>
      </c>
      <c r="E81" s="202" t="s">
        <v>2006</v>
      </c>
      <c r="F81" s="226" t="s">
        <v>1693</v>
      </c>
      <c r="G81" s="219" t="s">
        <v>1820</v>
      </c>
      <c r="H81" s="220">
        <v>2</v>
      </c>
      <c r="I81" s="221"/>
      <c r="J81" s="190">
        <f>SUM(H81:H83)</f>
        <v>6</v>
      </c>
      <c r="K81" s="190">
        <f>COUNT(H81:H83)*2</f>
        <v>6</v>
      </c>
      <c r="L81" s="190"/>
    </row>
    <row r="82" spans="1:12" ht="55.5" x14ac:dyDescent="0.45">
      <c r="A82" s="186" t="s">
        <v>1832</v>
      </c>
      <c r="B82" s="187"/>
      <c r="C82" s="196"/>
      <c r="D82" s="196"/>
      <c r="E82" s="205" t="s">
        <v>45</v>
      </c>
      <c r="F82" s="227" t="s">
        <v>1695</v>
      </c>
      <c r="G82" s="219" t="s">
        <v>1675</v>
      </c>
      <c r="H82" s="220">
        <v>2</v>
      </c>
      <c r="I82" s="221"/>
      <c r="J82" s="190"/>
      <c r="K82" s="190"/>
      <c r="L82" s="190"/>
    </row>
    <row r="83" spans="1:12" ht="74" x14ac:dyDescent="0.45">
      <c r="A83" s="186" t="s">
        <v>1832</v>
      </c>
      <c r="B83" s="187"/>
      <c r="C83" s="196"/>
      <c r="D83" s="196"/>
      <c r="E83" s="196" t="s">
        <v>2092</v>
      </c>
      <c r="F83" s="226" t="s">
        <v>2093</v>
      </c>
      <c r="G83" s="219" t="s">
        <v>1821</v>
      </c>
      <c r="H83" s="220">
        <v>2</v>
      </c>
      <c r="I83" s="221"/>
      <c r="J83" s="190"/>
      <c r="K83" s="190"/>
      <c r="L83" s="190"/>
    </row>
    <row r="84" spans="1:12" ht="55.5" x14ac:dyDescent="0.45">
      <c r="A84" s="186" t="s">
        <v>1832</v>
      </c>
      <c r="B84" s="187" t="s">
        <v>1226</v>
      </c>
      <c r="C84" s="196"/>
      <c r="D84" s="196" t="s">
        <v>51</v>
      </c>
      <c r="E84" s="207" t="s">
        <v>2007</v>
      </c>
      <c r="F84" s="228" t="s">
        <v>53</v>
      </c>
      <c r="G84" s="229" t="s">
        <v>1691</v>
      </c>
      <c r="H84" s="220">
        <v>2</v>
      </c>
      <c r="I84" s="221"/>
      <c r="J84" s="190">
        <f>SUM(H84:H85)</f>
        <v>4</v>
      </c>
      <c r="K84" s="190">
        <f>COUNT(H84:H85)*2</f>
        <v>4</v>
      </c>
      <c r="L84" s="190"/>
    </row>
    <row r="85" spans="1:12" ht="129.5" x14ac:dyDescent="0.45">
      <c r="A85" s="186" t="s">
        <v>1832</v>
      </c>
      <c r="B85" s="187"/>
      <c r="C85" s="196"/>
      <c r="D85" s="196"/>
      <c r="E85" s="207" t="s">
        <v>2008</v>
      </c>
      <c r="F85" s="228" t="s">
        <v>1503</v>
      </c>
      <c r="G85" s="229" t="s">
        <v>1691</v>
      </c>
      <c r="H85" s="220">
        <v>2</v>
      </c>
      <c r="I85" s="221"/>
      <c r="J85" s="190"/>
      <c r="K85" s="190"/>
      <c r="L85" s="190"/>
    </row>
    <row r="86" spans="1:12" ht="74" x14ac:dyDescent="0.45">
      <c r="A86" s="186" t="s">
        <v>1832</v>
      </c>
      <c r="B86" s="187" t="s">
        <v>1227</v>
      </c>
      <c r="C86" s="196"/>
      <c r="D86" s="206" t="s">
        <v>54</v>
      </c>
      <c r="E86" s="202" t="s">
        <v>55</v>
      </c>
      <c r="F86" s="226" t="s">
        <v>56</v>
      </c>
      <c r="G86" s="219" t="s">
        <v>1671</v>
      </c>
      <c r="H86" s="220">
        <v>2</v>
      </c>
      <c r="I86" s="221"/>
      <c r="J86" s="190">
        <f>SUM(H86:H86)</f>
        <v>2</v>
      </c>
      <c r="K86" s="190">
        <f>COUNT(H86:H86)*2</f>
        <v>2</v>
      </c>
      <c r="L86" s="190"/>
    </row>
    <row r="87" spans="1:12" ht="18.5" x14ac:dyDescent="0.45">
      <c r="A87" s="186" t="s">
        <v>1832</v>
      </c>
      <c r="B87" s="187" t="s">
        <v>59</v>
      </c>
      <c r="C87" s="384" t="s">
        <v>60</v>
      </c>
      <c r="D87" s="370"/>
      <c r="E87" s="370"/>
      <c r="F87" s="370"/>
      <c r="G87" s="370"/>
      <c r="H87" s="370"/>
      <c r="I87" s="385"/>
      <c r="J87" s="190">
        <f>SUM(H88:H92)</f>
        <v>10</v>
      </c>
      <c r="K87" s="190">
        <f>COUNT(H88:H92)*2</f>
        <v>10</v>
      </c>
      <c r="L87" s="190"/>
    </row>
    <row r="88" spans="1:12" ht="55.5" x14ac:dyDescent="0.45">
      <c r="A88" s="186" t="s">
        <v>1832</v>
      </c>
      <c r="B88" s="187" t="s">
        <v>1228</v>
      </c>
      <c r="C88" s="196"/>
      <c r="D88" s="196" t="s">
        <v>61</v>
      </c>
      <c r="E88" s="196" t="s">
        <v>62</v>
      </c>
      <c r="F88" s="230"/>
      <c r="G88" s="197" t="s">
        <v>1814</v>
      </c>
      <c r="H88" s="231">
        <v>2</v>
      </c>
      <c r="I88" s="221"/>
      <c r="J88" s="190">
        <f>SUM(H88:H89)</f>
        <v>4</v>
      </c>
      <c r="K88" s="190">
        <f>COUNT(H88:H89)*2</f>
        <v>4</v>
      </c>
      <c r="L88" s="190"/>
    </row>
    <row r="89" spans="1:12" ht="166.5" x14ac:dyDescent="0.45">
      <c r="A89" s="186" t="s">
        <v>1832</v>
      </c>
      <c r="B89" s="187"/>
      <c r="C89" s="196"/>
      <c r="D89" s="196"/>
      <c r="E89" s="207" t="s">
        <v>1382</v>
      </c>
      <c r="F89" s="232" t="s">
        <v>1504</v>
      </c>
      <c r="G89" s="229" t="s">
        <v>1822</v>
      </c>
      <c r="H89" s="231">
        <v>2</v>
      </c>
      <c r="I89" s="233"/>
      <c r="J89" s="190"/>
      <c r="K89" s="190"/>
      <c r="L89" s="190"/>
    </row>
    <row r="90" spans="1:12" ht="92.5" x14ac:dyDescent="0.45">
      <c r="A90" s="186" t="s">
        <v>1832</v>
      </c>
      <c r="B90" s="187" t="s">
        <v>1229</v>
      </c>
      <c r="C90" s="196"/>
      <c r="D90" s="196" t="s">
        <v>1505</v>
      </c>
      <c r="E90" s="195" t="s">
        <v>2094</v>
      </c>
      <c r="F90" s="234" t="s">
        <v>2009</v>
      </c>
      <c r="G90" s="219" t="s">
        <v>1694</v>
      </c>
      <c r="H90" s="231">
        <v>2</v>
      </c>
      <c r="I90" s="221"/>
      <c r="J90" s="190">
        <f>SUM(H90:H90)</f>
        <v>2</v>
      </c>
      <c r="K90" s="190">
        <f>COUNT(H90:H90)*2</f>
        <v>2</v>
      </c>
      <c r="L90" s="190"/>
    </row>
    <row r="91" spans="1:12" ht="55.5" x14ac:dyDescent="0.45">
      <c r="A91" s="186" t="s">
        <v>1832</v>
      </c>
      <c r="B91" s="187" t="s">
        <v>1230</v>
      </c>
      <c r="C91" s="196"/>
      <c r="D91" s="196" t="s">
        <v>68</v>
      </c>
      <c r="E91" s="196" t="s">
        <v>1506</v>
      </c>
      <c r="F91" s="230" t="s">
        <v>70</v>
      </c>
      <c r="G91" s="197" t="s">
        <v>1814</v>
      </c>
      <c r="H91" s="231">
        <v>2</v>
      </c>
      <c r="I91" s="221"/>
      <c r="J91" s="190">
        <f>SUM(H91:H92)</f>
        <v>4</v>
      </c>
      <c r="K91" s="190">
        <f>COUNT(H91:H92)*2</f>
        <v>4</v>
      </c>
      <c r="L91" s="190"/>
    </row>
    <row r="92" spans="1:12" ht="92.5" x14ac:dyDescent="0.45">
      <c r="A92" s="186" t="s">
        <v>1832</v>
      </c>
      <c r="B92" s="187"/>
      <c r="C92" s="196"/>
      <c r="D92" s="196"/>
      <c r="E92" s="195" t="s">
        <v>71</v>
      </c>
      <c r="F92" s="227" t="s">
        <v>2095</v>
      </c>
      <c r="G92" s="219" t="s">
        <v>1672</v>
      </c>
      <c r="H92" s="231">
        <v>2</v>
      </c>
      <c r="I92" s="221"/>
      <c r="J92" s="190"/>
      <c r="K92" s="190"/>
      <c r="L92" s="190"/>
    </row>
    <row r="93" spans="1:12" ht="18.5" x14ac:dyDescent="0.45">
      <c r="A93" s="186" t="s">
        <v>1832</v>
      </c>
      <c r="B93" s="187" t="s">
        <v>75</v>
      </c>
      <c r="C93" s="384" t="s">
        <v>76</v>
      </c>
      <c r="D93" s="370"/>
      <c r="E93" s="370"/>
      <c r="F93" s="370"/>
      <c r="G93" s="370"/>
      <c r="H93" s="370"/>
      <c r="I93" s="385"/>
      <c r="J93" s="190">
        <f>SUM(H94:H97)</f>
        <v>8</v>
      </c>
      <c r="K93" s="190">
        <f>COUNT(H94:H97)*2</f>
        <v>8</v>
      </c>
      <c r="L93" s="190"/>
    </row>
    <row r="94" spans="1:12" ht="37" x14ac:dyDescent="0.45">
      <c r="A94" s="186" t="s">
        <v>1832</v>
      </c>
      <c r="B94" s="187" t="s">
        <v>1231</v>
      </c>
      <c r="C94" s="196"/>
      <c r="D94" s="206" t="s">
        <v>77</v>
      </c>
      <c r="E94" s="202" t="s">
        <v>78</v>
      </c>
      <c r="F94" s="235" t="s">
        <v>2148</v>
      </c>
      <c r="G94" s="197" t="s">
        <v>1691</v>
      </c>
      <c r="H94" s="220">
        <v>2</v>
      </c>
      <c r="I94" s="221"/>
      <c r="J94" s="190">
        <f>SUM(H94:H94)</f>
        <v>2</v>
      </c>
      <c r="K94" s="190">
        <f>COUNT(H94:H94)*2</f>
        <v>2</v>
      </c>
      <c r="L94" s="190"/>
    </row>
    <row r="95" spans="1:12" ht="92.5" x14ac:dyDescent="0.45">
      <c r="A95" s="186" t="s">
        <v>1832</v>
      </c>
      <c r="B95" s="187" t="s">
        <v>1232</v>
      </c>
      <c r="C95" s="196"/>
      <c r="D95" s="196" t="s">
        <v>82</v>
      </c>
      <c r="E95" s="236" t="s">
        <v>83</v>
      </c>
      <c r="F95" s="227" t="s">
        <v>1805</v>
      </c>
      <c r="G95" s="219" t="s">
        <v>1697</v>
      </c>
      <c r="H95" s="220">
        <v>2</v>
      </c>
      <c r="I95" s="221"/>
      <c r="J95" s="190">
        <f>SUM(H95:H96)</f>
        <v>4</v>
      </c>
      <c r="K95" s="190">
        <f>COUNT(H95:H96)*2</f>
        <v>4</v>
      </c>
      <c r="L95" s="190"/>
    </row>
    <row r="96" spans="1:12" ht="148" x14ac:dyDescent="0.45">
      <c r="A96" s="186" t="s">
        <v>1832</v>
      </c>
      <c r="B96" s="187"/>
      <c r="C96" s="196"/>
      <c r="D96" s="196"/>
      <c r="E96" s="207" t="s">
        <v>327</v>
      </c>
      <c r="F96" s="218" t="s">
        <v>2010</v>
      </c>
      <c r="G96" s="219" t="s">
        <v>1671</v>
      </c>
      <c r="H96" s="220">
        <v>2</v>
      </c>
      <c r="I96" s="221"/>
      <c r="J96" s="190"/>
      <c r="K96" s="190"/>
      <c r="L96" s="190"/>
    </row>
    <row r="97" spans="1:12" ht="55.5" x14ac:dyDescent="0.45">
      <c r="A97" s="186" t="s">
        <v>1832</v>
      </c>
      <c r="B97" s="187" t="s">
        <v>1233</v>
      </c>
      <c r="C97" s="196"/>
      <c r="D97" s="206" t="s">
        <v>85</v>
      </c>
      <c r="E97" s="202" t="s">
        <v>1507</v>
      </c>
      <c r="F97" s="227" t="s">
        <v>87</v>
      </c>
      <c r="G97" s="219" t="s">
        <v>1823</v>
      </c>
      <c r="H97" s="220">
        <v>2</v>
      </c>
      <c r="I97" s="221"/>
      <c r="J97" s="190">
        <f>SUM(H97:H97)</f>
        <v>2</v>
      </c>
      <c r="K97" s="190">
        <f>COUNT(H97:H97)*2</f>
        <v>2</v>
      </c>
      <c r="L97" s="190"/>
    </row>
    <row r="98" spans="1:12" ht="18.5" x14ac:dyDescent="0.45">
      <c r="A98" s="186" t="s">
        <v>1832</v>
      </c>
      <c r="B98" s="187" t="s">
        <v>91</v>
      </c>
      <c r="C98" s="378" t="s">
        <v>1747</v>
      </c>
      <c r="D98" s="379"/>
      <c r="E98" s="379"/>
      <c r="F98" s="379"/>
      <c r="G98" s="379"/>
      <c r="H98" s="379"/>
      <c r="I98" s="380"/>
      <c r="J98" s="190">
        <f>SUM(H99:H101)</f>
        <v>6</v>
      </c>
      <c r="K98" s="190">
        <f>COUNT(H99:H101)*2</f>
        <v>6</v>
      </c>
      <c r="L98" s="190"/>
    </row>
    <row r="99" spans="1:12" ht="111" x14ac:dyDescent="0.45">
      <c r="A99" s="186" t="s">
        <v>1832</v>
      </c>
      <c r="B99" s="187" t="s">
        <v>1234</v>
      </c>
      <c r="C99" s="196"/>
      <c r="D99" s="207" t="s">
        <v>1746</v>
      </c>
      <c r="E99" s="207" t="s">
        <v>2096</v>
      </c>
      <c r="F99" s="228" t="s">
        <v>2097</v>
      </c>
      <c r="G99" s="237" t="s">
        <v>1812</v>
      </c>
      <c r="H99" s="220">
        <v>2</v>
      </c>
      <c r="I99" s="238"/>
      <c r="J99" s="190">
        <f>SUM(H99:H101)</f>
        <v>6</v>
      </c>
      <c r="K99" s="190">
        <f>COUNT(H99:H101)*2</f>
        <v>6</v>
      </c>
      <c r="L99" s="190"/>
    </row>
    <row r="100" spans="1:12" ht="55.5" x14ac:dyDescent="0.45">
      <c r="A100" s="186" t="s">
        <v>1832</v>
      </c>
      <c r="B100" s="187"/>
      <c r="C100" s="196"/>
      <c r="D100" s="207"/>
      <c r="E100" s="214" t="s">
        <v>97</v>
      </c>
      <c r="F100" s="232" t="s">
        <v>2011</v>
      </c>
      <c r="G100" s="237" t="s">
        <v>1824</v>
      </c>
      <c r="H100" s="220">
        <v>2</v>
      </c>
      <c r="I100" s="238"/>
      <c r="J100" s="190"/>
      <c r="K100" s="190"/>
      <c r="L100" s="190"/>
    </row>
    <row r="101" spans="1:12" ht="55.5" x14ac:dyDescent="0.45">
      <c r="A101" s="186" t="s">
        <v>1832</v>
      </c>
      <c r="B101" s="187"/>
      <c r="C101" s="239"/>
      <c r="D101" s="228"/>
      <c r="E101" s="208" t="s">
        <v>2098</v>
      </c>
      <c r="F101" s="240"/>
      <c r="G101" s="229" t="s">
        <v>1820</v>
      </c>
      <c r="H101" s="220">
        <v>2</v>
      </c>
      <c r="I101" s="238"/>
      <c r="J101" s="190"/>
      <c r="K101" s="190"/>
      <c r="L101" s="190"/>
    </row>
    <row r="102" spans="1:12" ht="18.5" x14ac:dyDescent="0.45">
      <c r="A102" s="186" t="s">
        <v>1832</v>
      </c>
      <c r="B102" s="187"/>
      <c r="C102" s="185"/>
      <c r="D102" s="365" t="s">
        <v>101</v>
      </c>
      <c r="E102" s="366"/>
      <c r="F102" s="366"/>
      <c r="G102" s="366"/>
      <c r="H102" s="366"/>
      <c r="I102" s="367"/>
      <c r="J102" s="190">
        <f>J103+J115+J122+J129+J163</f>
        <v>124</v>
      </c>
      <c r="K102" s="190">
        <f>K103+K115+K122+K129+K163</f>
        <v>124</v>
      </c>
      <c r="L102" s="192">
        <f>J102/K102</f>
        <v>1</v>
      </c>
    </row>
    <row r="103" spans="1:12" ht="18.5" x14ac:dyDescent="0.45">
      <c r="A103" s="186" t="s">
        <v>1832</v>
      </c>
      <c r="B103" s="187" t="s">
        <v>102</v>
      </c>
      <c r="C103" s="368" t="s">
        <v>103</v>
      </c>
      <c r="D103" s="369"/>
      <c r="E103" s="369"/>
      <c r="F103" s="369"/>
      <c r="G103" s="370"/>
      <c r="H103" s="369"/>
      <c r="I103" s="371"/>
      <c r="J103" s="190">
        <f>SUM(H104:H114)</f>
        <v>22</v>
      </c>
      <c r="K103" s="190">
        <f>COUNT(H104:H114)*2</f>
        <v>22</v>
      </c>
      <c r="L103" s="190"/>
    </row>
    <row r="104" spans="1:12" ht="148" x14ac:dyDescent="0.45">
      <c r="A104" s="186" t="s">
        <v>1832</v>
      </c>
      <c r="B104" s="187" t="s">
        <v>1235</v>
      </c>
      <c r="C104" s="202"/>
      <c r="D104" s="202" t="s">
        <v>1508</v>
      </c>
      <c r="E104" s="202" t="s">
        <v>1440</v>
      </c>
      <c r="F104" s="226" t="s">
        <v>2204</v>
      </c>
      <c r="G104" s="219" t="s">
        <v>1691</v>
      </c>
      <c r="H104" s="241">
        <v>2</v>
      </c>
      <c r="I104" s="242"/>
      <c r="J104" s="190">
        <f>SUM(H104:H110)</f>
        <v>14</v>
      </c>
      <c r="K104" s="190">
        <f>COUNT(H104:H110)*2</f>
        <v>14</v>
      </c>
      <c r="L104" s="190"/>
    </row>
    <row r="105" spans="1:12" ht="166.5" x14ac:dyDescent="0.45">
      <c r="A105" s="186" t="s">
        <v>1832</v>
      </c>
      <c r="B105" s="187"/>
      <c r="C105" s="196"/>
      <c r="D105" s="196"/>
      <c r="E105" s="202" t="s">
        <v>2099</v>
      </c>
      <c r="F105" s="226" t="s">
        <v>2100</v>
      </c>
      <c r="G105" s="219" t="s">
        <v>1691</v>
      </c>
      <c r="H105" s="241">
        <v>2</v>
      </c>
      <c r="I105" s="242"/>
      <c r="J105" s="190"/>
      <c r="K105" s="190"/>
      <c r="L105" s="190"/>
    </row>
    <row r="106" spans="1:12" ht="111" x14ac:dyDescent="0.45">
      <c r="A106" s="186" t="s">
        <v>1832</v>
      </c>
      <c r="B106" s="187"/>
      <c r="C106" s="196"/>
      <c r="D106" s="196"/>
      <c r="E106" s="202" t="s">
        <v>2101</v>
      </c>
      <c r="F106" s="205" t="s">
        <v>2102</v>
      </c>
      <c r="G106" s="219" t="s">
        <v>1691</v>
      </c>
      <c r="H106" s="241">
        <v>2</v>
      </c>
      <c r="I106" s="221"/>
      <c r="J106" s="190"/>
      <c r="K106" s="190"/>
      <c r="L106" s="190"/>
    </row>
    <row r="107" spans="1:12" ht="37" x14ac:dyDescent="0.45">
      <c r="A107" s="186" t="s">
        <v>1832</v>
      </c>
      <c r="B107" s="187"/>
      <c r="C107" s="196"/>
      <c r="D107" s="196"/>
      <c r="E107" s="195" t="s">
        <v>2103</v>
      </c>
      <c r="F107" s="227" t="s">
        <v>2012</v>
      </c>
      <c r="G107" s="219" t="s">
        <v>1691</v>
      </c>
      <c r="H107" s="241">
        <v>2</v>
      </c>
      <c r="I107" s="221"/>
      <c r="J107" s="190"/>
      <c r="K107" s="190"/>
      <c r="L107" s="190"/>
    </row>
    <row r="108" spans="1:12" ht="74" x14ac:dyDescent="0.45">
      <c r="A108" s="186" t="s">
        <v>1832</v>
      </c>
      <c r="B108" s="187"/>
      <c r="C108" s="196"/>
      <c r="D108" s="196"/>
      <c r="E108" s="207" t="s">
        <v>1509</v>
      </c>
      <c r="F108" s="227" t="s">
        <v>1510</v>
      </c>
      <c r="G108" s="219" t="s">
        <v>1692</v>
      </c>
      <c r="H108" s="241">
        <v>2</v>
      </c>
      <c r="I108" s="221"/>
      <c r="J108" s="190"/>
      <c r="K108" s="190"/>
      <c r="L108" s="190"/>
    </row>
    <row r="109" spans="1:12" ht="166.5" x14ac:dyDescent="0.45">
      <c r="A109" s="186" t="s">
        <v>1832</v>
      </c>
      <c r="B109" s="187"/>
      <c r="C109" s="196"/>
      <c r="D109" s="196"/>
      <c r="E109" s="196" t="s">
        <v>120</v>
      </c>
      <c r="F109" s="234" t="s">
        <v>1699</v>
      </c>
      <c r="G109" s="219" t="s">
        <v>1697</v>
      </c>
      <c r="H109" s="241">
        <v>2</v>
      </c>
      <c r="I109" s="221"/>
      <c r="J109" s="190"/>
      <c r="K109" s="190"/>
      <c r="L109" s="190"/>
    </row>
    <row r="110" spans="1:12" ht="37" x14ac:dyDescent="0.45">
      <c r="A110" s="186" t="s">
        <v>90</v>
      </c>
      <c r="B110" s="187"/>
      <c r="C110" s="196"/>
      <c r="D110" s="196"/>
      <c r="E110" s="195" t="s">
        <v>1511</v>
      </c>
      <c r="F110" s="227" t="s">
        <v>1512</v>
      </c>
      <c r="G110" s="197" t="s">
        <v>1691</v>
      </c>
      <c r="H110" s="241">
        <v>2</v>
      </c>
      <c r="I110" s="203" t="s">
        <v>2104</v>
      </c>
      <c r="J110" s="190"/>
      <c r="K110" s="190"/>
      <c r="L110" s="190"/>
    </row>
    <row r="111" spans="1:12" ht="129.5" x14ac:dyDescent="0.45">
      <c r="A111" s="186" t="s">
        <v>1832</v>
      </c>
      <c r="B111" s="187" t="s">
        <v>1236</v>
      </c>
      <c r="C111" s="196"/>
      <c r="D111" s="196" t="s">
        <v>1513</v>
      </c>
      <c r="E111" s="243" t="s">
        <v>2013</v>
      </c>
      <c r="F111" s="232" t="s">
        <v>1700</v>
      </c>
      <c r="G111" s="237" t="s">
        <v>1697</v>
      </c>
      <c r="H111" s="241">
        <v>2</v>
      </c>
      <c r="I111" s="221"/>
      <c r="J111" s="190">
        <f>SUM(H111:H112)</f>
        <v>4</v>
      </c>
      <c r="K111" s="190">
        <f>COUNT(H111:H112)*2</f>
        <v>4</v>
      </c>
      <c r="L111" s="190"/>
    </row>
    <row r="112" spans="1:12" ht="55.5" x14ac:dyDescent="0.45">
      <c r="A112" s="186" t="s">
        <v>1832</v>
      </c>
      <c r="B112" s="187"/>
      <c r="C112" s="196"/>
      <c r="D112" s="196"/>
      <c r="E112" s="243" t="s">
        <v>2014</v>
      </c>
      <c r="F112" s="234" t="s">
        <v>1514</v>
      </c>
      <c r="G112" s="219" t="s">
        <v>1697</v>
      </c>
      <c r="H112" s="241">
        <v>2</v>
      </c>
      <c r="I112" s="221"/>
      <c r="J112" s="190"/>
      <c r="K112" s="190"/>
      <c r="L112" s="190"/>
    </row>
    <row r="113" spans="1:12" ht="166.5" x14ac:dyDescent="0.45">
      <c r="A113" s="186" t="s">
        <v>1832</v>
      </c>
      <c r="B113" s="187" t="s">
        <v>1386</v>
      </c>
      <c r="C113" s="224"/>
      <c r="D113" s="228" t="s">
        <v>1387</v>
      </c>
      <c r="E113" s="244" t="s">
        <v>2015</v>
      </c>
      <c r="F113" s="209" t="s">
        <v>2105</v>
      </c>
      <c r="G113" s="219" t="s">
        <v>1674</v>
      </c>
      <c r="H113" s="241">
        <v>2</v>
      </c>
      <c r="I113" s="245"/>
      <c r="J113" s="190">
        <f>SUM(H113:H114)</f>
        <v>4</v>
      </c>
      <c r="K113" s="190">
        <f>COUNT(H113:H114)*2</f>
        <v>4</v>
      </c>
      <c r="L113" s="190"/>
    </row>
    <row r="114" spans="1:12" ht="148" x14ac:dyDescent="0.45">
      <c r="A114" s="186" t="s">
        <v>1832</v>
      </c>
      <c r="B114" s="187"/>
      <c r="C114" s="224"/>
      <c r="D114" s="207"/>
      <c r="E114" s="244" t="s">
        <v>2016</v>
      </c>
      <c r="F114" s="209" t="s">
        <v>2106</v>
      </c>
      <c r="G114" s="219" t="s">
        <v>1698</v>
      </c>
      <c r="H114" s="241">
        <v>2</v>
      </c>
      <c r="I114" s="245" t="s">
        <v>402</v>
      </c>
      <c r="J114" s="190"/>
      <c r="K114" s="190"/>
      <c r="L114" s="190"/>
    </row>
    <row r="115" spans="1:12" ht="18.5" x14ac:dyDescent="0.45">
      <c r="A115" s="186" t="s">
        <v>1832</v>
      </c>
      <c r="B115" s="187" t="s">
        <v>132</v>
      </c>
      <c r="C115" s="384" t="s">
        <v>133</v>
      </c>
      <c r="D115" s="370"/>
      <c r="E115" s="370"/>
      <c r="F115" s="370"/>
      <c r="G115" s="370"/>
      <c r="H115" s="370"/>
      <c r="I115" s="385"/>
      <c r="J115" s="190">
        <f>SUM(H116:H121)</f>
        <v>12</v>
      </c>
      <c r="K115" s="190">
        <f>COUNT(H116:H121)*2</f>
        <v>12</v>
      </c>
      <c r="L115" s="190"/>
    </row>
    <row r="116" spans="1:12" ht="92.5" x14ac:dyDescent="0.45">
      <c r="A116" s="186" t="s">
        <v>1832</v>
      </c>
      <c r="B116" s="187" t="s">
        <v>1237</v>
      </c>
      <c r="C116" s="196"/>
      <c r="D116" s="196" t="s">
        <v>1515</v>
      </c>
      <c r="E116" s="195" t="s">
        <v>1516</v>
      </c>
      <c r="F116" s="234" t="s">
        <v>2109</v>
      </c>
      <c r="G116" s="229" t="s">
        <v>1674</v>
      </c>
      <c r="H116" s="220">
        <v>2</v>
      </c>
      <c r="I116" s="221"/>
      <c r="J116" s="190">
        <f>SUM(H116)</f>
        <v>2</v>
      </c>
      <c r="K116" s="190">
        <f>COUNT(H116)*2</f>
        <v>2</v>
      </c>
      <c r="L116" s="190"/>
    </row>
    <row r="117" spans="1:12" ht="166.5" x14ac:dyDescent="0.45">
      <c r="A117" s="186" t="s">
        <v>1832</v>
      </c>
      <c r="B117" s="187" t="s">
        <v>1238</v>
      </c>
      <c r="C117" s="196"/>
      <c r="D117" s="196" t="s">
        <v>137</v>
      </c>
      <c r="E117" s="246" t="s">
        <v>138</v>
      </c>
      <c r="F117" s="224" t="s">
        <v>2107</v>
      </c>
      <c r="G117" s="219" t="s">
        <v>1671</v>
      </c>
      <c r="H117" s="220">
        <v>2</v>
      </c>
      <c r="I117" s="221"/>
      <c r="J117" s="190">
        <f>SUM(H117:H119)</f>
        <v>6</v>
      </c>
      <c r="K117" s="190">
        <f>COUNT(H117:H119)*2</f>
        <v>6</v>
      </c>
      <c r="L117" s="190"/>
    </row>
    <row r="118" spans="1:12" ht="111" x14ac:dyDescent="0.45">
      <c r="A118" s="186" t="s">
        <v>1832</v>
      </c>
      <c r="B118" s="187"/>
      <c r="C118" s="196"/>
      <c r="D118" s="196"/>
      <c r="E118" s="195" t="s">
        <v>140</v>
      </c>
      <c r="F118" s="234" t="s">
        <v>2108</v>
      </c>
      <c r="G118" s="219" t="s">
        <v>1671</v>
      </c>
      <c r="H118" s="220">
        <v>2</v>
      </c>
      <c r="I118" s="221"/>
      <c r="J118" s="190"/>
      <c r="K118" s="190"/>
      <c r="L118" s="190"/>
    </row>
    <row r="119" spans="1:12" ht="111" x14ac:dyDescent="0.45">
      <c r="A119" s="186" t="s">
        <v>1832</v>
      </c>
      <c r="B119" s="187"/>
      <c r="C119" s="196"/>
      <c r="D119" s="196"/>
      <c r="E119" s="195" t="s">
        <v>1432</v>
      </c>
      <c r="F119" s="218" t="s">
        <v>2017</v>
      </c>
      <c r="G119" s="219" t="s">
        <v>1671</v>
      </c>
      <c r="H119" s="220">
        <v>2</v>
      </c>
      <c r="I119" s="221"/>
      <c r="J119" s="190"/>
      <c r="K119" s="190"/>
      <c r="L119" s="190"/>
    </row>
    <row r="120" spans="1:12" ht="55.5" x14ac:dyDescent="0.45">
      <c r="A120" s="186" t="s">
        <v>1832</v>
      </c>
      <c r="B120" s="187" t="s">
        <v>1239</v>
      </c>
      <c r="C120" s="196"/>
      <c r="D120" s="196" t="s">
        <v>144</v>
      </c>
      <c r="E120" s="243" t="s">
        <v>1701</v>
      </c>
      <c r="F120" s="247"/>
      <c r="G120" s="197" t="s">
        <v>1671</v>
      </c>
      <c r="H120" s="220">
        <v>2</v>
      </c>
      <c r="I120" s="221"/>
      <c r="J120" s="190">
        <f>SUM(H120:H121)</f>
        <v>4</v>
      </c>
      <c r="K120" s="190">
        <f>COUNT(H120:H121)*2</f>
        <v>4</v>
      </c>
      <c r="L120" s="190"/>
    </row>
    <row r="121" spans="1:12" ht="55.5" x14ac:dyDescent="0.45">
      <c r="A121" s="186" t="s">
        <v>1832</v>
      </c>
      <c r="B121" s="187"/>
      <c r="C121" s="196"/>
      <c r="D121" s="196"/>
      <c r="E121" s="243" t="s">
        <v>1702</v>
      </c>
      <c r="F121" s="235"/>
      <c r="G121" s="197" t="s">
        <v>1671</v>
      </c>
      <c r="H121" s="220">
        <v>2</v>
      </c>
      <c r="I121" s="221"/>
      <c r="J121" s="190"/>
      <c r="K121" s="190"/>
      <c r="L121" s="190"/>
    </row>
    <row r="122" spans="1:12" ht="18.5" x14ac:dyDescent="0.45">
      <c r="A122" s="186" t="s">
        <v>1832</v>
      </c>
      <c r="B122" s="187" t="s">
        <v>150</v>
      </c>
      <c r="C122" s="384" t="s">
        <v>151</v>
      </c>
      <c r="D122" s="370"/>
      <c r="E122" s="370"/>
      <c r="F122" s="370"/>
      <c r="G122" s="370"/>
      <c r="H122" s="370"/>
      <c r="I122" s="385"/>
      <c r="J122" s="190">
        <f>SUM(H123:H128)</f>
        <v>12</v>
      </c>
      <c r="K122" s="190">
        <f>COUNT(H123:H128)*2</f>
        <v>12</v>
      </c>
      <c r="L122" s="190"/>
    </row>
    <row r="123" spans="1:12" ht="129.5" x14ac:dyDescent="0.45">
      <c r="A123" s="186" t="s">
        <v>1832</v>
      </c>
      <c r="B123" s="187" t="s">
        <v>1241</v>
      </c>
      <c r="C123" s="196"/>
      <c r="D123" s="196" t="s">
        <v>152</v>
      </c>
      <c r="E123" s="195" t="s">
        <v>153</v>
      </c>
      <c r="F123" s="234" t="s">
        <v>1806</v>
      </c>
      <c r="G123" s="219" t="s">
        <v>1698</v>
      </c>
      <c r="H123" s="220">
        <v>2</v>
      </c>
      <c r="I123" s="221"/>
      <c r="J123" s="190">
        <f>SUM(H123:H124)</f>
        <v>4</v>
      </c>
      <c r="K123" s="190">
        <f>COUNT(H123:H124)*2</f>
        <v>4</v>
      </c>
      <c r="L123" s="190"/>
    </row>
    <row r="124" spans="1:12" ht="240.5" x14ac:dyDescent="0.45">
      <c r="A124" s="186" t="s">
        <v>1832</v>
      </c>
      <c r="B124" s="187"/>
      <c r="C124" s="196"/>
      <c r="D124" s="196"/>
      <c r="E124" s="209" t="s">
        <v>1517</v>
      </c>
      <c r="F124" s="234" t="s">
        <v>2149</v>
      </c>
      <c r="G124" s="219" t="s">
        <v>1698</v>
      </c>
      <c r="H124" s="220">
        <v>2</v>
      </c>
      <c r="I124" s="221"/>
      <c r="J124" s="190"/>
      <c r="K124" s="190"/>
      <c r="L124" s="190"/>
    </row>
    <row r="125" spans="1:12" ht="240.5" x14ac:dyDescent="0.45">
      <c r="A125" s="186" t="s">
        <v>1832</v>
      </c>
      <c r="B125" s="187" t="s">
        <v>1242</v>
      </c>
      <c r="C125" s="196"/>
      <c r="D125" s="196" t="s">
        <v>157</v>
      </c>
      <c r="E125" s="207" t="s">
        <v>1518</v>
      </c>
      <c r="F125" s="234" t="s">
        <v>1771</v>
      </c>
      <c r="G125" s="219" t="s">
        <v>1698</v>
      </c>
      <c r="H125" s="220">
        <v>2</v>
      </c>
      <c r="I125" s="221"/>
      <c r="J125" s="190">
        <f>SUM(H125:H128)</f>
        <v>8</v>
      </c>
      <c r="K125" s="190">
        <f>COUNT(H125:H128)*2</f>
        <v>8</v>
      </c>
      <c r="L125" s="190"/>
    </row>
    <row r="126" spans="1:12" ht="259" x14ac:dyDescent="0.45">
      <c r="A126" s="186" t="s">
        <v>1832</v>
      </c>
      <c r="B126" s="187"/>
      <c r="C126" s="196"/>
      <c r="D126" s="196"/>
      <c r="E126" s="207" t="s">
        <v>1434</v>
      </c>
      <c r="F126" s="234" t="s">
        <v>2205</v>
      </c>
      <c r="G126" s="219" t="s">
        <v>1698</v>
      </c>
      <c r="H126" s="220">
        <v>2</v>
      </c>
      <c r="I126" s="221"/>
      <c r="J126" s="190"/>
      <c r="K126" s="190"/>
      <c r="L126" s="190"/>
    </row>
    <row r="127" spans="1:12" ht="166.5" x14ac:dyDescent="0.45">
      <c r="A127" s="186" t="s">
        <v>1832</v>
      </c>
      <c r="B127" s="187"/>
      <c r="C127" s="196"/>
      <c r="D127" s="196"/>
      <c r="E127" s="209" t="s">
        <v>1433</v>
      </c>
      <c r="F127" s="234" t="s">
        <v>1772</v>
      </c>
      <c r="G127" s="219" t="s">
        <v>1698</v>
      </c>
      <c r="H127" s="220">
        <v>2</v>
      </c>
      <c r="I127" s="221"/>
      <c r="J127" s="190"/>
      <c r="K127" s="190"/>
      <c r="L127" s="190"/>
    </row>
    <row r="128" spans="1:12" ht="74" x14ac:dyDescent="0.45">
      <c r="A128" s="186" t="s">
        <v>1832</v>
      </c>
      <c r="B128" s="187"/>
      <c r="C128" s="196"/>
      <c r="D128" s="196"/>
      <c r="E128" s="209" t="s">
        <v>164</v>
      </c>
      <c r="F128" s="234" t="s">
        <v>1807</v>
      </c>
      <c r="G128" s="219" t="s">
        <v>1698</v>
      </c>
      <c r="H128" s="220">
        <v>2</v>
      </c>
      <c r="I128" s="221"/>
      <c r="J128" s="190"/>
      <c r="K128" s="190"/>
      <c r="L128" s="190"/>
    </row>
    <row r="129" spans="1:12" ht="18.5" x14ac:dyDescent="0.45">
      <c r="A129" s="186" t="s">
        <v>1832</v>
      </c>
      <c r="B129" s="187" t="s">
        <v>169</v>
      </c>
      <c r="C129" s="384" t="s">
        <v>170</v>
      </c>
      <c r="D129" s="370"/>
      <c r="E129" s="370"/>
      <c r="F129" s="370"/>
      <c r="G129" s="370"/>
      <c r="H129" s="370"/>
      <c r="I129" s="385"/>
      <c r="J129" s="190">
        <f>SUM(H130:H162)</f>
        <v>66</v>
      </c>
      <c r="K129" s="190">
        <f>COUNT(H130:H162)*2</f>
        <v>66</v>
      </c>
      <c r="L129" s="190"/>
    </row>
    <row r="130" spans="1:12" ht="37" x14ac:dyDescent="0.45">
      <c r="A130" s="186" t="s">
        <v>1832</v>
      </c>
      <c r="B130" s="187" t="s">
        <v>1243</v>
      </c>
      <c r="C130" s="196"/>
      <c r="D130" s="196" t="s">
        <v>171</v>
      </c>
      <c r="E130" s="248" t="s">
        <v>1519</v>
      </c>
      <c r="F130" s="249" t="s">
        <v>1445</v>
      </c>
      <c r="G130" s="237" t="s">
        <v>1703</v>
      </c>
      <c r="H130" s="220">
        <v>2</v>
      </c>
      <c r="I130" s="221"/>
      <c r="J130" s="190">
        <f>SUM(H130:H158)</f>
        <v>58</v>
      </c>
      <c r="K130" s="190">
        <f>COUNT(H130:H158)*2</f>
        <v>58</v>
      </c>
      <c r="L130" s="190"/>
    </row>
    <row r="131" spans="1:12" ht="203.5" x14ac:dyDescent="0.45">
      <c r="A131" s="186" t="s">
        <v>1832</v>
      </c>
      <c r="B131" s="187"/>
      <c r="C131" s="196"/>
      <c r="D131" s="196"/>
      <c r="E131" s="248" t="s">
        <v>2151</v>
      </c>
      <c r="F131" s="249" t="s">
        <v>2152</v>
      </c>
      <c r="G131" s="237" t="s">
        <v>1703</v>
      </c>
      <c r="H131" s="220">
        <v>2</v>
      </c>
      <c r="I131" s="221"/>
      <c r="J131" s="190"/>
      <c r="K131" s="190"/>
      <c r="L131" s="190"/>
    </row>
    <row r="132" spans="1:12" ht="148" x14ac:dyDescent="0.45">
      <c r="A132" s="186" t="s">
        <v>1833</v>
      </c>
      <c r="B132" s="187"/>
      <c r="C132" s="196"/>
      <c r="D132" s="196"/>
      <c r="E132" s="248" t="s">
        <v>1520</v>
      </c>
      <c r="F132" s="249" t="s">
        <v>1905</v>
      </c>
      <c r="G132" s="237" t="s">
        <v>1703</v>
      </c>
      <c r="H132" s="220">
        <v>2</v>
      </c>
      <c r="I132" s="221"/>
      <c r="J132" s="190"/>
      <c r="K132" s="190"/>
      <c r="L132" s="190"/>
    </row>
    <row r="133" spans="1:12" ht="92.5" x14ac:dyDescent="0.45">
      <c r="A133" s="186" t="s">
        <v>1832</v>
      </c>
      <c r="B133" s="187"/>
      <c r="C133" s="196"/>
      <c r="D133" s="196"/>
      <c r="E133" s="248" t="s">
        <v>2110</v>
      </c>
      <c r="F133" s="249" t="s">
        <v>2111</v>
      </c>
      <c r="G133" s="237" t="s">
        <v>1703</v>
      </c>
      <c r="H133" s="220">
        <v>2</v>
      </c>
      <c r="I133" s="221"/>
      <c r="J133" s="190"/>
      <c r="K133" s="190"/>
      <c r="L133" s="190"/>
    </row>
    <row r="134" spans="1:12" ht="296" x14ac:dyDescent="0.45">
      <c r="A134" s="186" t="s">
        <v>1832</v>
      </c>
      <c r="B134" s="187"/>
      <c r="C134" s="196"/>
      <c r="D134" s="196"/>
      <c r="E134" s="248" t="s">
        <v>184</v>
      </c>
      <c r="F134" s="249" t="s">
        <v>1446</v>
      </c>
      <c r="G134" s="237" t="s">
        <v>1703</v>
      </c>
      <c r="H134" s="220">
        <v>2</v>
      </c>
      <c r="I134" s="221"/>
      <c r="J134" s="190"/>
      <c r="K134" s="190"/>
      <c r="L134" s="190"/>
    </row>
    <row r="135" spans="1:12" ht="92.5" x14ac:dyDescent="0.45">
      <c r="A135" s="186" t="s">
        <v>1832</v>
      </c>
      <c r="B135" s="187"/>
      <c r="C135" s="196"/>
      <c r="D135" s="196"/>
      <c r="E135" s="248" t="s">
        <v>186</v>
      </c>
      <c r="F135" s="249" t="s">
        <v>187</v>
      </c>
      <c r="G135" s="237" t="s">
        <v>1703</v>
      </c>
      <c r="H135" s="220">
        <v>2</v>
      </c>
      <c r="I135" s="221"/>
      <c r="J135" s="190"/>
      <c r="K135" s="190"/>
      <c r="L135" s="190"/>
    </row>
    <row r="136" spans="1:12" ht="92.5" x14ac:dyDescent="0.45">
      <c r="A136" s="186" t="s">
        <v>1832</v>
      </c>
      <c r="B136" s="187"/>
      <c r="C136" s="196"/>
      <c r="D136" s="196"/>
      <c r="E136" s="248" t="s">
        <v>188</v>
      </c>
      <c r="F136" s="250" t="s">
        <v>189</v>
      </c>
      <c r="G136" s="237" t="s">
        <v>1703</v>
      </c>
      <c r="H136" s="220">
        <v>2</v>
      </c>
      <c r="I136" s="221"/>
      <c r="J136" s="190"/>
      <c r="K136" s="190"/>
      <c r="L136" s="190"/>
    </row>
    <row r="137" spans="1:12" ht="148" x14ac:dyDescent="0.45">
      <c r="A137" s="186" t="s">
        <v>1832</v>
      </c>
      <c r="B137" s="187"/>
      <c r="C137" s="196"/>
      <c r="D137" s="196"/>
      <c r="E137" s="248" t="s">
        <v>1448</v>
      </c>
      <c r="F137" s="249" t="s">
        <v>1449</v>
      </c>
      <c r="G137" s="237" t="s">
        <v>1703</v>
      </c>
      <c r="H137" s="220">
        <v>2</v>
      </c>
      <c r="I137" s="221"/>
      <c r="J137" s="190"/>
      <c r="K137" s="190"/>
      <c r="L137" s="190"/>
    </row>
    <row r="138" spans="1:12" ht="37" x14ac:dyDescent="0.45">
      <c r="A138" s="186" t="s">
        <v>1838</v>
      </c>
      <c r="B138" s="187"/>
      <c r="C138" s="196"/>
      <c r="D138" s="196"/>
      <c r="E138" s="248" t="s">
        <v>192</v>
      </c>
      <c r="F138" s="249" t="s">
        <v>1447</v>
      </c>
      <c r="G138" s="237" t="s">
        <v>1703</v>
      </c>
      <c r="H138" s="220">
        <v>2</v>
      </c>
      <c r="I138" s="221"/>
      <c r="J138" s="190"/>
      <c r="K138" s="190"/>
      <c r="L138" s="190"/>
    </row>
    <row r="139" spans="1:12" ht="55.5" x14ac:dyDescent="0.45">
      <c r="A139" s="186" t="s">
        <v>1833</v>
      </c>
      <c r="B139" s="187"/>
      <c r="C139" s="196"/>
      <c r="D139" s="196"/>
      <c r="E139" s="248" t="s">
        <v>194</v>
      </c>
      <c r="F139" s="249" t="s">
        <v>1450</v>
      </c>
      <c r="G139" s="237" t="s">
        <v>1703</v>
      </c>
      <c r="H139" s="220">
        <v>2</v>
      </c>
      <c r="I139" s="221"/>
      <c r="J139" s="190"/>
      <c r="K139" s="190"/>
      <c r="L139" s="190"/>
    </row>
    <row r="140" spans="1:12" ht="55.5" x14ac:dyDescent="0.45">
      <c r="A140" s="186" t="s">
        <v>1833</v>
      </c>
      <c r="B140" s="187"/>
      <c r="C140" s="196"/>
      <c r="D140" s="196"/>
      <c r="E140" s="248" t="s">
        <v>1521</v>
      </c>
      <c r="F140" s="249" t="s">
        <v>1451</v>
      </c>
      <c r="G140" s="237" t="s">
        <v>1703</v>
      </c>
      <c r="H140" s="220">
        <v>2</v>
      </c>
      <c r="I140" s="221"/>
      <c r="J140" s="190"/>
      <c r="K140" s="190"/>
      <c r="L140" s="190"/>
    </row>
    <row r="141" spans="1:12" ht="37" x14ac:dyDescent="0.45">
      <c r="A141" s="186" t="s">
        <v>1833</v>
      </c>
      <c r="B141" s="187"/>
      <c r="C141" s="196"/>
      <c r="D141" s="196"/>
      <c r="E141" s="248" t="s">
        <v>1522</v>
      </c>
      <c r="F141" s="249" t="s">
        <v>198</v>
      </c>
      <c r="G141" s="237" t="s">
        <v>1703</v>
      </c>
      <c r="H141" s="220">
        <v>2</v>
      </c>
      <c r="I141" s="221"/>
      <c r="J141" s="190"/>
      <c r="K141" s="190"/>
      <c r="L141" s="190"/>
    </row>
    <row r="142" spans="1:12" ht="129.5" x14ac:dyDescent="0.45">
      <c r="A142" s="186" t="s">
        <v>1832</v>
      </c>
      <c r="B142" s="187"/>
      <c r="C142" s="196"/>
      <c r="D142" s="196"/>
      <c r="E142" s="248" t="s">
        <v>1523</v>
      </c>
      <c r="F142" s="249" t="s">
        <v>1524</v>
      </c>
      <c r="G142" s="237" t="s">
        <v>1703</v>
      </c>
      <c r="H142" s="220">
        <v>2</v>
      </c>
      <c r="I142" s="221"/>
      <c r="J142" s="190"/>
      <c r="K142" s="190"/>
      <c r="L142" s="190"/>
    </row>
    <row r="143" spans="1:12" ht="18.5" x14ac:dyDescent="0.45">
      <c r="A143" s="186" t="s">
        <v>1832</v>
      </c>
      <c r="B143" s="187"/>
      <c r="C143" s="196"/>
      <c r="D143" s="196"/>
      <c r="E143" s="248" t="s">
        <v>201</v>
      </c>
      <c r="F143" s="249" t="s">
        <v>1452</v>
      </c>
      <c r="G143" s="237" t="s">
        <v>1703</v>
      </c>
      <c r="H143" s="220">
        <v>2</v>
      </c>
      <c r="I143" s="221"/>
      <c r="J143" s="190"/>
      <c r="K143" s="190"/>
      <c r="L143" s="190"/>
    </row>
    <row r="144" spans="1:12" ht="18.5" x14ac:dyDescent="0.45">
      <c r="A144" s="186" t="s">
        <v>1840</v>
      </c>
      <c r="B144" s="187"/>
      <c r="C144" s="196"/>
      <c r="D144" s="196"/>
      <c r="E144" s="248" t="s">
        <v>1453</v>
      </c>
      <c r="F144" s="249" t="s">
        <v>1454</v>
      </c>
      <c r="G144" s="237" t="s">
        <v>1703</v>
      </c>
      <c r="H144" s="220">
        <v>2</v>
      </c>
      <c r="I144" s="221"/>
      <c r="J144" s="190"/>
      <c r="K144" s="190"/>
      <c r="L144" s="190"/>
    </row>
    <row r="145" spans="1:12" ht="55.5" x14ac:dyDescent="0.45">
      <c r="A145" s="186" t="s">
        <v>1834</v>
      </c>
      <c r="B145" s="187"/>
      <c r="C145" s="196"/>
      <c r="D145" s="196"/>
      <c r="E145" s="251" t="s">
        <v>1422</v>
      </c>
      <c r="F145" s="250" t="s">
        <v>1461</v>
      </c>
      <c r="G145" s="237" t="s">
        <v>1703</v>
      </c>
      <c r="H145" s="220">
        <v>2</v>
      </c>
      <c r="I145" s="221"/>
      <c r="J145" s="190"/>
      <c r="K145" s="190"/>
      <c r="L145" s="190"/>
    </row>
    <row r="146" spans="1:12" ht="111" x14ac:dyDescent="0.45">
      <c r="A146" s="186" t="s">
        <v>1835</v>
      </c>
      <c r="B146" s="187"/>
      <c r="C146" s="196"/>
      <c r="D146" s="196"/>
      <c r="E146" s="251" t="s">
        <v>203</v>
      </c>
      <c r="F146" s="248" t="s">
        <v>1525</v>
      </c>
      <c r="G146" s="237" t="s">
        <v>1703</v>
      </c>
      <c r="H146" s="220">
        <v>2</v>
      </c>
      <c r="I146" s="221"/>
      <c r="J146" s="190"/>
      <c r="K146" s="190"/>
      <c r="L146" s="190"/>
    </row>
    <row r="147" spans="1:12" ht="166.5" x14ac:dyDescent="0.45">
      <c r="A147" s="186" t="s">
        <v>1832</v>
      </c>
      <c r="B147" s="187"/>
      <c r="C147" s="196"/>
      <c r="D147" s="196"/>
      <c r="E147" s="248" t="s">
        <v>205</v>
      </c>
      <c r="F147" s="249" t="s">
        <v>1526</v>
      </c>
      <c r="G147" s="237" t="s">
        <v>1703</v>
      </c>
      <c r="H147" s="220">
        <v>2</v>
      </c>
      <c r="I147" s="221"/>
      <c r="J147" s="190"/>
      <c r="K147" s="190"/>
      <c r="L147" s="190"/>
    </row>
    <row r="148" spans="1:12" ht="111" x14ac:dyDescent="0.45">
      <c r="A148" s="186" t="s">
        <v>1832</v>
      </c>
      <c r="B148" s="187"/>
      <c r="C148" s="196"/>
      <c r="D148" s="196"/>
      <c r="E148" s="248" t="s">
        <v>1527</v>
      </c>
      <c r="F148" s="249" t="s">
        <v>1456</v>
      </c>
      <c r="G148" s="237" t="s">
        <v>1703</v>
      </c>
      <c r="H148" s="220">
        <v>2</v>
      </c>
      <c r="I148" s="221"/>
      <c r="J148" s="190"/>
      <c r="K148" s="190"/>
      <c r="L148" s="190"/>
    </row>
    <row r="149" spans="1:12" ht="55.5" x14ac:dyDescent="0.45">
      <c r="A149" s="186" t="s">
        <v>1833</v>
      </c>
      <c r="B149" s="187"/>
      <c r="C149" s="196"/>
      <c r="D149" s="196"/>
      <c r="E149" s="248" t="s">
        <v>1528</v>
      </c>
      <c r="F149" s="249" t="s">
        <v>1457</v>
      </c>
      <c r="G149" s="237" t="s">
        <v>1703</v>
      </c>
      <c r="H149" s="220">
        <v>2</v>
      </c>
      <c r="I149" s="221"/>
      <c r="J149" s="190"/>
      <c r="K149" s="190"/>
      <c r="L149" s="190"/>
    </row>
    <row r="150" spans="1:12" ht="37" x14ac:dyDescent="0.45">
      <c r="A150" s="186" t="s">
        <v>1833</v>
      </c>
      <c r="B150" s="187"/>
      <c r="C150" s="196"/>
      <c r="D150" s="196"/>
      <c r="E150" s="248" t="s">
        <v>1529</v>
      </c>
      <c r="F150" s="252" t="s">
        <v>1458</v>
      </c>
      <c r="G150" s="237" t="s">
        <v>1703</v>
      </c>
      <c r="H150" s="220">
        <v>2</v>
      </c>
      <c r="I150" s="221"/>
      <c r="J150" s="190"/>
      <c r="K150" s="190"/>
      <c r="L150" s="190"/>
    </row>
    <row r="151" spans="1:12" ht="37" x14ac:dyDescent="0.45">
      <c r="A151" s="186" t="s">
        <v>90</v>
      </c>
      <c r="B151" s="187"/>
      <c r="C151" s="196"/>
      <c r="D151" s="196"/>
      <c r="E151" s="248" t="s">
        <v>1530</v>
      </c>
      <c r="F151" s="249" t="s">
        <v>1531</v>
      </c>
      <c r="G151" s="237" t="s">
        <v>1703</v>
      </c>
      <c r="H151" s="220">
        <v>2</v>
      </c>
      <c r="I151" s="203" t="s">
        <v>1357</v>
      </c>
      <c r="J151" s="190"/>
      <c r="K151" s="190"/>
      <c r="L151" s="190"/>
    </row>
    <row r="152" spans="1:12" ht="148" x14ac:dyDescent="0.45">
      <c r="A152" s="186" t="s">
        <v>1832</v>
      </c>
      <c r="B152" s="187"/>
      <c r="C152" s="196"/>
      <c r="D152" s="196"/>
      <c r="E152" s="248" t="s">
        <v>2150</v>
      </c>
      <c r="F152" s="249" t="s">
        <v>1459</v>
      </c>
      <c r="G152" s="237" t="s">
        <v>1703</v>
      </c>
      <c r="H152" s="220">
        <v>2</v>
      </c>
      <c r="I152" s="221"/>
      <c r="J152" s="190"/>
      <c r="K152" s="190"/>
      <c r="L152" s="190"/>
    </row>
    <row r="153" spans="1:12" ht="37" x14ac:dyDescent="0.45">
      <c r="A153" s="186" t="s">
        <v>1832</v>
      </c>
      <c r="B153" s="187"/>
      <c r="C153" s="196"/>
      <c r="D153" s="196"/>
      <c r="E153" s="248" t="s">
        <v>217</v>
      </c>
      <c r="F153" s="249" t="s">
        <v>1460</v>
      </c>
      <c r="G153" s="237" t="s">
        <v>1703</v>
      </c>
      <c r="H153" s="220">
        <v>2</v>
      </c>
      <c r="I153" s="221"/>
      <c r="J153" s="190"/>
      <c r="K153" s="190"/>
      <c r="L153" s="190"/>
    </row>
    <row r="154" spans="1:12" ht="74" x14ac:dyDescent="0.45">
      <c r="A154" s="186" t="s">
        <v>1832</v>
      </c>
      <c r="B154" s="187"/>
      <c r="C154" s="196"/>
      <c r="D154" s="196"/>
      <c r="E154" s="248" t="s">
        <v>221</v>
      </c>
      <c r="F154" s="249" t="s">
        <v>1532</v>
      </c>
      <c r="G154" s="237" t="s">
        <v>1703</v>
      </c>
      <c r="H154" s="220">
        <v>2</v>
      </c>
      <c r="I154" s="221"/>
      <c r="J154" s="190"/>
      <c r="K154" s="190"/>
      <c r="L154" s="190"/>
    </row>
    <row r="155" spans="1:12" ht="18.5" x14ac:dyDescent="0.45">
      <c r="A155" s="186" t="s">
        <v>1832</v>
      </c>
      <c r="B155" s="187" t="s">
        <v>2155</v>
      </c>
      <c r="C155" s="196"/>
      <c r="D155" s="196"/>
      <c r="E155" s="251" t="s">
        <v>223</v>
      </c>
      <c r="F155" s="250" t="s">
        <v>1767</v>
      </c>
      <c r="G155" s="237" t="s">
        <v>1703</v>
      </c>
      <c r="H155" s="220">
        <v>2</v>
      </c>
      <c r="I155" s="221"/>
      <c r="J155" s="190"/>
      <c r="K155" s="190"/>
      <c r="L155" s="190"/>
    </row>
    <row r="156" spans="1:12" ht="92.5" x14ac:dyDescent="0.45">
      <c r="A156" s="186" t="s">
        <v>1832</v>
      </c>
      <c r="B156" s="187"/>
      <c r="C156" s="196"/>
      <c r="D156" s="196"/>
      <c r="E156" s="251" t="s">
        <v>2153</v>
      </c>
      <c r="F156" s="250" t="s">
        <v>2154</v>
      </c>
      <c r="G156" s="237" t="s">
        <v>1703</v>
      </c>
      <c r="H156" s="220">
        <v>2</v>
      </c>
      <c r="I156" s="221"/>
      <c r="J156" s="190"/>
      <c r="K156" s="190"/>
      <c r="L156" s="190"/>
    </row>
    <row r="157" spans="1:12" ht="55.5" x14ac:dyDescent="0.45">
      <c r="A157" s="186" t="s">
        <v>1832</v>
      </c>
      <c r="B157" s="187"/>
      <c r="C157" s="196"/>
      <c r="D157" s="196"/>
      <c r="E157" s="248" t="s">
        <v>227</v>
      </c>
      <c r="F157" s="249" t="s">
        <v>1533</v>
      </c>
      <c r="G157" s="237" t="s">
        <v>1691</v>
      </c>
      <c r="H157" s="220">
        <v>2</v>
      </c>
      <c r="I157" s="221"/>
      <c r="J157" s="190"/>
      <c r="K157" s="190"/>
      <c r="L157" s="190"/>
    </row>
    <row r="158" spans="1:12" ht="55.5" x14ac:dyDescent="0.45">
      <c r="A158" s="186" t="s">
        <v>1836</v>
      </c>
      <c r="B158" s="187"/>
      <c r="C158" s="196"/>
      <c r="D158" s="196"/>
      <c r="E158" s="251" t="s">
        <v>1410</v>
      </c>
      <c r="F158" s="250" t="s">
        <v>1534</v>
      </c>
      <c r="G158" s="237" t="s">
        <v>1703</v>
      </c>
      <c r="H158" s="220">
        <v>2</v>
      </c>
      <c r="I158" s="221"/>
      <c r="J158" s="190"/>
      <c r="K158" s="190"/>
      <c r="L158" s="190"/>
    </row>
    <row r="159" spans="1:12" ht="111" x14ac:dyDescent="0.45">
      <c r="A159" s="186" t="s">
        <v>1832</v>
      </c>
      <c r="B159" s="187" t="s">
        <v>1245</v>
      </c>
      <c r="C159" s="196"/>
      <c r="D159" s="196" t="s">
        <v>1535</v>
      </c>
      <c r="E159" s="248" t="s">
        <v>1536</v>
      </c>
      <c r="F159" s="249" t="s">
        <v>1537</v>
      </c>
      <c r="G159" s="237" t="s">
        <v>1703</v>
      </c>
      <c r="H159" s="220">
        <v>2</v>
      </c>
      <c r="I159" s="221"/>
      <c r="J159" s="190">
        <f>SUM(H159:H162)</f>
        <v>8</v>
      </c>
      <c r="K159" s="190">
        <f>COUNT(H159:H162)*2</f>
        <v>8</v>
      </c>
      <c r="L159" s="190"/>
    </row>
    <row r="160" spans="1:12" ht="111" x14ac:dyDescent="0.45">
      <c r="A160" s="186" t="s">
        <v>1832</v>
      </c>
      <c r="B160" s="187"/>
      <c r="C160" s="196"/>
      <c r="D160" s="196"/>
      <c r="E160" s="253" t="s">
        <v>1906</v>
      </c>
      <c r="F160" s="249" t="s">
        <v>1538</v>
      </c>
      <c r="G160" s="237" t="s">
        <v>1703</v>
      </c>
      <c r="H160" s="220">
        <v>2</v>
      </c>
      <c r="I160" s="221"/>
      <c r="J160" s="190"/>
      <c r="K160" s="190"/>
      <c r="L160" s="190"/>
    </row>
    <row r="161" spans="1:12" ht="129.5" x14ac:dyDescent="0.45">
      <c r="A161" s="186" t="s">
        <v>1832</v>
      </c>
      <c r="B161" s="187"/>
      <c r="C161" s="196"/>
      <c r="D161" s="196"/>
      <c r="E161" s="253" t="s">
        <v>236</v>
      </c>
      <c r="F161" s="250" t="s">
        <v>1808</v>
      </c>
      <c r="G161" s="237" t="s">
        <v>1703</v>
      </c>
      <c r="H161" s="220">
        <v>2</v>
      </c>
      <c r="I161" s="221"/>
      <c r="J161" s="190"/>
      <c r="K161" s="190"/>
      <c r="L161" s="190"/>
    </row>
    <row r="162" spans="1:12" ht="129.5" x14ac:dyDescent="0.45">
      <c r="A162" s="186" t="s">
        <v>1832</v>
      </c>
      <c r="B162" s="187"/>
      <c r="C162" s="196"/>
      <c r="D162" s="196"/>
      <c r="E162" s="251" t="s">
        <v>1704</v>
      </c>
      <c r="F162" s="250" t="s">
        <v>1423</v>
      </c>
      <c r="G162" s="237" t="s">
        <v>1703</v>
      </c>
      <c r="H162" s="220">
        <v>2</v>
      </c>
      <c r="I162" s="221"/>
      <c r="J162" s="190"/>
      <c r="K162" s="190"/>
      <c r="L162" s="190"/>
    </row>
    <row r="163" spans="1:12" ht="18.5" x14ac:dyDescent="0.45">
      <c r="A163" s="186" t="s">
        <v>1832</v>
      </c>
      <c r="B163" s="187" t="s">
        <v>241</v>
      </c>
      <c r="C163" s="384" t="s">
        <v>242</v>
      </c>
      <c r="D163" s="370"/>
      <c r="E163" s="370"/>
      <c r="F163" s="370"/>
      <c r="G163" s="370"/>
      <c r="H163" s="370"/>
      <c r="I163" s="385"/>
      <c r="J163" s="190">
        <f>SUM(H164:H169)</f>
        <v>12</v>
      </c>
      <c r="K163" s="190">
        <f>COUNT(H164:H169)*2</f>
        <v>12</v>
      </c>
      <c r="L163" s="190"/>
    </row>
    <row r="164" spans="1:12" ht="166.5" x14ac:dyDescent="0.45">
      <c r="A164" s="186" t="s">
        <v>1832</v>
      </c>
      <c r="B164" s="187" t="s">
        <v>1246</v>
      </c>
      <c r="C164" s="196"/>
      <c r="D164" s="196" t="s">
        <v>243</v>
      </c>
      <c r="E164" s="195" t="s">
        <v>1413</v>
      </c>
      <c r="F164" s="227" t="s">
        <v>1809</v>
      </c>
      <c r="G164" s="219" t="s">
        <v>1691</v>
      </c>
      <c r="H164" s="241">
        <v>2</v>
      </c>
      <c r="I164" s="221"/>
      <c r="J164" s="190">
        <f>SUM(H164:H168)</f>
        <v>10</v>
      </c>
      <c r="K164" s="190">
        <f>COUNT(H164:H168)*2</f>
        <v>10</v>
      </c>
      <c r="L164" s="190"/>
    </row>
    <row r="165" spans="1:12" ht="111" x14ac:dyDescent="0.45">
      <c r="A165" s="186" t="s">
        <v>1835</v>
      </c>
      <c r="B165" s="187"/>
      <c r="C165" s="196"/>
      <c r="D165" s="196"/>
      <c r="E165" s="195" t="s">
        <v>1414</v>
      </c>
      <c r="F165" s="227" t="s">
        <v>1659</v>
      </c>
      <c r="G165" s="219" t="s">
        <v>1691</v>
      </c>
      <c r="H165" s="241">
        <v>2</v>
      </c>
      <c r="I165" s="221"/>
      <c r="J165" s="190"/>
      <c r="K165" s="190"/>
      <c r="L165" s="190"/>
    </row>
    <row r="166" spans="1:12" ht="55.5" x14ac:dyDescent="0.45">
      <c r="A166" s="186" t="s">
        <v>1836</v>
      </c>
      <c r="B166" s="187"/>
      <c r="C166" s="196"/>
      <c r="D166" s="196"/>
      <c r="E166" s="195" t="s">
        <v>1415</v>
      </c>
      <c r="F166" s="227" t="s">
        <v>1416</v>
      </c>
      <c r="G166" s="219" t="s">
        <v>1691</v>
      </c>
      <c r="H166" s="241">
        <v>2</v>
      </c>
      <c r="I166" s="221"/>
      <c r="J166" s="190"/>
      <c r="K166" s="190"/>
      <c r="L166" s="190"/>
    </row>
    <row r="167" spans="1:12" ht="129.5" x14ac:dyDescent="0.45">
      <c r="A167" s="186" t="s">
        <v>90</v>
      </c>
      <c r="B167" s="187"/>
      <c r="C167" s="196"/>
      <c r="D167" s="196"/>
      <c r="E167" s="195" t="s">
        <v>1417</v>
      </c>
      <c r="F167" s="227" t="s">
        <v>1539</v>
      </c>
      <c r="G167" s="219" t="s">
        <v>1691</v>
      </c>
      <c r="H167" s="241">
        <v>2</v>
      </c>
      <c r="I167" s="203" t="s">
        <v>2088</v>
      </c>
      <c r="J167" s="190"/>
      <c r="K167" s="190"/>
      <c r="L167" s="190"/>
    </row>
    <row r="168" spans="1:12" ht="92.5" x14ac:dyDescent="0.45">
      <c r="A168" s="186" t="s">
        <v>1832</v>
      </c>
      <c r="B168" s="187"/>
      <c r="C168" s="196"/>
      <c r="D168" s="196"/>
      <c r="E168" s="195" t="s">
        <v>1540</v>
      </c>
      <c r="F168" s="234" t="s">
        <v>1810</v>
      </c>
      <c r="G168" s="219" t="s">
        <v>1691</v>
      </c>
      <c r="H168" s="241">
        <v>2</v>
      </c>
      <c r="I168" s="221"/>
      <c r="J168" s="190"/>
      <c r="K168" s="190"/>
      <c r="L168" s="190"/>
    </row>
    <row r="169" spans="1:12" ht="92.5" x14ac:dyDescent="0.45">
      <c r="A169" s="186" t="s">
        <v>1832</v>
      </c>
      <c r="B169" s="187" t="s">
        <v>1247</v>
      </c>
      <c r="C169" s="196"/>
      <c r="D169" s="196" t="s">
        <v>250</v>
      </c>
      <c r="E169" s="195" t="s">
        <v>251</v>
      </c>
      <c r="F169" s="227" t="s">
        <v>1541</v>
      </c>
      <c r="G169" s="219" t="s">
        <v>1691</v>
      </c>
      <c r="H169" s="241">
        <v>2</v>
      </c>
      <c r="I169" s="221"/>
      <c r="J169" s="190">
        <f>SUM(H169)</f>
        <v>2</v>
      </c>
      <c r="K169" s="190">
        <f>COUNT(H169)*2</f>
        <v>2</v>
      </c>
      <c r="L169" s="190"/>
    </row>
    <row r="170" spans="1:12" ht="18.5" x14ac:dyDescent="0.45">
      <c r="A170" s="186" t="s">
        <v>1832</v>
      </c>
      <c r="B170" s="187"/>
      <c r="C170" s="185"/>
      <c r="D170" s="365" t="s">
        <v>253</v>
      </c>
      <c r="E170" s="366"/>
      <c r="F170" s="366"/>
      <c r="G170" s="366"/>
      <c r="H170" s="366"/>
      <c r="I170" s="367"/>
      <c r="J170" s="190">
        <f>J171+J181+J191+J203+J214+J228</f>
        <v>110</v>
      </c>
      <c r="K170" s="190">
        <f>K171+K181+K191+K203+K214+K228</f>
        <v>110</v>
      </c>
      <c r="L170" s="192">
        <f>J170/K170</f>
        <v>1</v>
      </c>
    </row>
    <row r="171" spans="1:12" ht="18.5" x14ac:dyDescent="0.45">
      <c r="A171" s="186" t="s">
        <v>1832</v>
      </c>
      <c r="B171" s="187" t="s">
        <v>254</v>
      </c>
      <c r="C171" s="384" t="s">
        <v>255</v>
      </c>
      <c r="D171" s="370"/>
      <c r="E171" s="370"/>
      <c r="F171" s="370"/>
      <c r="G171" s="370"/>
      <c r="H171" s="370"/>
      <c r="I171" s="385"/>
      <c r="J171" s="190">
        <f>SUM(H172:H180)</f>
        <v>18</v>
      </c>
      <c r="K171" s="190">
        <f>COUNT(H172:H180)*2</f>
        <v>18</v>
      </c>
      <c r="L171" s="190"/>
    </row>
    <row r="172" spans="1:12" ht="74" x14ac:dyDescent="0.45">
      <c r="A172" s="186" t="s">
        <v>1832</v>
      </c>
      <c r="B172" s="187" t="s">
        <v>1248</v>
      </c>
      <c r="C172" s="196"/>
      <c r="D172" s="196" t="s">
        <v>256</v>
      </c>
      <c r="E172" s="202" t="s">
        <v>2018</v>
      </c>
      <c r="F172" s="226" t="s">
        <v>1706</v>
      </c>
      <c r="G172" s="219" t="s">
        <v>1691</v>
      </c>
      <c r="H172" s="220">
        <v>2</v>
      </c>
      <c r="I172" s="221"/>
      <c r="J172" s="190">
        <f>SUM(H172:H176)</f>
        <v>10</v>
      </c>
      <c r="K172" s="190">
        <f>COUNT(H172:H176)*2</f>
        <v>10</v>
      </c>
      <c r="L172" s="190"/>
    </row>
    <row r="173" spans="1:12" ht="314.5" x14ac:dyDescent="0.45">
      <c r="A173" s="186" t="s">
        <v>1832</v>
      </c>
      <c r="B173" s="187"/>
      <c r="C173" s="196"/>
      <c r="D173" s="196"/>
      <c r="E173" s="202" t="s">
        <v>259</v>
      </c>
      <c r="F173" s="226" t="s">
        <v>2206</v>
      </c>
      <c r="G173" s="219" t="s">
        <v>1691</v>
      </c>
      <c r="H173" s="220">
        <v>2</v>
      </c>
      <c r="I173" s="221"/>
      <c r="J173" s="190"/>
      <c r="K173" s="190"/>
      <c r="L173" s="190"/>
    </row>
    <row r="174" spans="1:12" ht="74" x14ac:dyDescent="0.45">
      <c r="A174" s="186" t="s">
        <v>1832</v>
      </c>
      <c r="B174" s="187"/>
      <c r="C174" s="196"/>
      <c r="D174" s="196"/>
      <c r="E174" s="254" t="s">
        <v>2019</v>
      </c>
      <c r="F174" s="226" t="s">
        <v>2020</v>
      </c>
      <c r="G174" s="219" t="s">
        <v>1705</v>
      </c>
      <c r="H174" s="220">
        <v>2</v>
      </c>
      <c r="I174" s="221"/>
      <c r="J174" s="190"/>
      <c r="K174" s="190"/>
      <c r="L174" s="190"/>
    </row>
    <row r="175" spans="1:12" ht="74" x14ac:dyDescent="0.45">
      <c r="A175" s="186" t="s">
        <v>1832</v>
      </c>
      <c r="B175" s="187"/>
      <c r="C175" s="196"/>
      <c r="D175" s="196"/>
      <c r="E175" s="255" t="s">
        <v>1542</v>
      </c>
      <c r="F175" s="226" t="s">
        <v>1907</v>
      </c>
      <c r="G175" s="219" t="s">
        <v>1692</v>
      </c>
      <c r="H175" s="220">
        <v>2</v>
      </c>
      <c r="I175" s="221"/>
      <c r="J175" s="190"/>
      <c r="K175" s="190"/>
      <c r="L175" s="190"/>
    </row>
    <row r="176" spans="1:12" ht="55.5" x14ac:dyDescent="0.45">
      <c r="A176" s="186" t="s">
        <v>1832</v>
      </c>
      <c r="B176" s="187"/>
      <c r="C176" s="196"/>
      <c r="D176" s="196"/>
      <c r="E176" s="244" t="s">
        <v>1543</v>
      </c>
      <c r="F176" s="249" t="s">
        <v>1544</v>
      </c>
      <c r="G176" s="256" t="s">
        <v>1705</v>
      </c>
      <c r="H176" s="220">
        <v>2</v>
      </c>
      <c r="I176" s="221"/>
      <c r="J176" s="190"/>
      <c r="K176" s="190"/>
      <c r="L176" s="190"/>
    </row>
    <row r="177" spans="1:12" ht="203.5" x14ac:dyDescent="0.45">
      <c r="A177" s="186" t="s">
        <v>1832</v>
      </c>
      <c r="B177" s="187" t="s">
        <v>1249</v>
      </c>
      <c r="C177" s="196"/>
      <c r="D177" s="196" t="s">
        <v>269</v>
      </c>
      <c r="E177" s="205" t="s">
        <v>270</v>
      </c>
      <c r="F177" s="226" t="s">
        <v>271</v>
      </c>
      <c r="G177" s="219" t="s">
        <v>1691</v>
      </c>
      <c r="H177" s="220">
        <v>2</v>
      </c>
      <c r="I177" s="221"/>
      <c r="J177" s="190">
        <f>SUM(H177:H180)</f>
        <v>8</v>
      </c>
      <c r="K177" s="190">
        <f>COUNT(H177:H180)*2</f>
        <v>8</v>
      </c>
      <c r="L177" s="190"/>
    </row>
    <row r="178" spans="1:12" ht="185" x14ac:dyDescent="0.45">
      <c r="A178" s="186" t="s">
        <v>1832</v>
      </c>
      <c r="B178" s="187"/>
      <c r="C178" s="196"/>
      <c r="D178" s="202"/>
      <c r="E178" s="243" t="s">
        <v>274</v>
      </c>
      <c r="F178" s="226" t="s">
        <v>275</v>
      </c>
      <c r="G178" s="219" t="s">
        <v>1672</v>
      </c>
      <c r="H178" s="220">
        <v>2</v>
      </c>
      <c r="I178" s="221"/>
      <c r="J178" s="190"/>
      <c r="K178" s="190"/>
      <c r="L178" s="190"/>
    </row>
    <row r="179" spans="1:12" ht="92.5" x14ac:dyDescent="0.45">
      <c r="A179" s="186" t="s">
        <v>1832</v>
      </c>
      <c r="B179" s="187"/>
      <c r="C179" s="196"/>
      <c r="D179" s="202"/>
      <c r="E179" s="243" t="s">
        <v>1752</v>
      </c>
      <c r="F179" s="218" t="s">
        <v>2112</v>
      </c>
      <c r="G179" s="219" t="s">
        <v>1697</v>
      </c>
      <c r="H179" s="220">
        <v>2</v>
      </c>
      <c r="I179" s="221"/>
      <c r="J179" s="190"/>
      <c r="K179" s="190"/>
      <c r="L179" s="190"/>
    </row>
    <row r="180" spans="1:12" ht="74" x14ac:dyDescent="0.45">
      <c r="A180" s="186" t="s">
        <v>1832</v>
      </c>
      <c r="B180" s="187"/>
      <c r="C180" s="196"/>
      <c r="D180" s="196"/>
      <c r="E180" s="202" t="s">
        <v>280</v>
      </c>
      <c r="F180" s="226" t="s">
        <v>2113</v>
      </c>
      <c r="G180" s="219" t="s">
        <v>1672</v>
      </c>
      <c r="H180" s="220">
        <v>2</v>
      </c>
      <c r="I180" s="221"/>
      <c r="J180" s="190"/>
      <c r="K180" s="190"/>
      <c r="L180" s="190"/>
    </row>
    <row r="181" spans="1:12" ht="18.5" x14ac:dyDescent="0.45">
      <c r="A181" s="186" t="s">
        <v>1832</v>
      </c>
      <c r="B181" s="187" t="s">
        <v>282</v>
      </c>
      <c r="C181" s="388" t="s">
        <v>283</v>
      </c>
      <c r="D181" s="395"/>
      <c r="E181" s="395"/>
      <c r="F181" s="395"/>
      <c r="G181" s="395"/>
      <c r="H181" s="395"/>
      <c r="I181" s="395"/>
      <c r="J181" s="190">
        <f>SUM(H182:H190)</f>
        <v>18</v>
      </c>
      <c r="K181" s="190">
        <f>COUNT(H182:H190)*2</f>
        <v>18</v>
      </c>
      <c r="L181" s="190"/>
    </row>
    <row r="182" spans="1:12" ht="74" x14ac:dyDescent="0.45">
      <c r="A182" s="186" t="s">
        <v>1832</v>
      </c>
      <c r="B182" s="187" t="s">
        <v>1250</v>
      </c>
      <c r="C182" s="196"/>
      <c r="D182" s="257" t="s">
        <v>1545</v>
      </c>
      <c r="E182" s="258" t="s">
        <v>2021</v>
      </c>
      <c r="F182" s="259" t="s">
        <v>1546</v>
      </c>
      <c r="G182" s="260" t="s">
        <v>1671</v>
      </c>
      <c r="H182" s="261">
        <v>2</v>
      </c>
      <c r="I182" s="262"/>
      <c r="J182" s="190">
        <f>SUM(H182:H185)</f>
        <v>8</v>
      </c>
      <c r="K182" s="190">
        <f>COUNT(H182:H185)*2</f>
        <v>8</v>
      </c>
      <c r="L182" s="190"/>
    </row>
    <row r="183" spans="1:12" ht="55.5" x14ac:dyDescent="0.45">
      <c r="A183" s="186" t="s">
        <v>1832</v>
      </c>
      <c r="B183" s="187"/>
      <c r="C183" s="196"/>
      <c r="D183" s="196"/>
      <c r="E183" s="236" t="s">
        <v>1547</v>
      </c>
      <c r="F183" s="218" t="s">
        <v>2226</v>
      </c>
      <c r="G183" s="219" t="s">
        <v>1707</v>
      </c>
      <c r="H183" s="261">
        <v>2</v>
      </c>
      <c r="I183" s="221"/>
      <c r="J183" s="190"/>
      <c r="K183" s="190"/>
      <c r="L183" s="190"/>
    </row>
    <row r="184" spans="1:12" ht="185" x14ac:dyDescent="0.45">
      <c r="A184" s="186" t="s">
        <v>1832</v>
      </c>
      <c r="B184" s="187"/>
      <c r="C184" s="196"/>
      <c r="D184" s="196"/>
      <c r="E184" s="196" t="s">
        <v>289</v>
      </c>
      <c r="F184" s="226" t="s">
        <v>2022</v>
      </c>
      <c r="G184" s="219" t="s">
        <v>1707</v>
      </c>
      <c r="H184" s="261">
        <v>2</v>
      </c>
      <c r="I184" s="221"/>
      <c r="J184" s="190"/>
      <c r="K184" s="190"/>
      <c r="L184" s="190"/>
    </row>
    <row r="185" spans="1:12" ht="55.5" x14ac:dyDescent="0.45">
      <c r="A185" s="186" t="s">
        <v>1832</v>
      </c>
      <c r="B185" s="187"/>
      <c r="C185" s="196"/>
      <c r="D185" s="196"/>
      <c r="E185" s="196" t="s">
        <v>1766</v>
      </c>
      <c r="F185" s="232" t="s">
        <v>2023</v>
      </c>
      <c r="G185" s="229" t="s">
        <v>1825</v>
      </c>
      <c r="H185" s="261">
        <v>2</v>
      </c>
      <c r="I185" s="221"/>
      <c r="J185" s="190"/>
      <c r="K185" s="190"/>
      <c r="L185" s="190"/>
    </row>
    <row r="186" spans="1:12" ht="166.5" x14ac:dyDescent="0.45">
      <c r="A186" s="186" t="s">
        <v>1832</v>
      </c>
      <c r="B186" s="187" t="s">
        <v>1251</v>
      </c>
      <c r="C186" s="196"/>
      <c r="D186" s="196" t="s">
        <v>1548</v>
      </c>
      <c r="E186" s="202" t="s">
        <v>2024</v>
      </c>
      <c r="F186" s="226" t="s">
        <v>2114</v>
      </c>
      <c r="G186" s="219" t="s">
        <v>1691</v>
      </c>
      <c r="H186" s="261">
        <v>2</v>
      </c>
      <c r="I186" s="221"/>
      <c r="J186" s="190">
        <f>SUM(H186:H188)</f>
        <v>6</v>
      </c>
      <c r="K186" s="190">
        <f>COUNT(H186:H188)*2</f>
        <v>6</v>
      </c>
      <c r="L186" s="190"/>
    </row>
    <row r="187" spans="1:12" ht="111" x14ac:dyDescent="0.45">
      <c r="A187" s="186" t="s">
        <v>1832</v>
      </c>
      <c r="B187" s="187"/>
      <c r="C187" s="196"/>
      <c r="D187" s="196"/>
      <c r="E187" s="202" t="s">
        <v>298</v>
      </c>
      <c r="F187" s="226" t="s">
        <v>2115</v>
      </c>
      <c r="G187" s="219" t="s">
        <v>1691</v>
      </c>
      <c r="H187" s="261">
        <v>2</v>
      </c>
      <c r="I187" s="221"/>
      <c r="J187" s="190"/>
      <c r="K187" s="190"/>
      <c r="L187" s="190"/>
    </row>
    <row r="188" spans="1:12" ht="129.5" x14ac:dyDescent="0.45">
      <c r="A188" s="186" t="s">
        <v>1832</v>
      </c>
      <c r="B188" s="187"/>
      <c r="C188" s="196"/>
      <c r="D188" s="196"/>
      <c r="E188" s="263" t="s">
        <v>1908</v>
      </c>
      <c r="F188" s="264" t="s">
        <v>1794</v>
      </c>
      <c r="G188" s="265" t="s">
        <v>1760</v>
      </c>
      <c r="H188" s="261">
        <v>2</v>
      </c>
      <c r="I188" s="221"/>
      <c r="J188" s="190"/>
      <c r="K188" s="190"/>
      <c r="L188" s="190"/>
    </row>
    <row r="189" spans="1:12" ht="55.5" x14ac:dyDescent="0.45">
      <c r="A189" s="186" t="s">
        <v>1832</v>
      </c>
      <c r="B189" s="187" t="s">
        <v>1252</v>
      </c>
      <c r="C189" s="196"/>
      <c r="D189" s="196" t="s">
        <v>302</v>
      </c>
      <c r="E189" s="208" t="s">
        <v>2025</v>
      </c>
      <c r="F189" s="205" t="s">
        <v>2116</v>
      </c>
      <c r="G189" s="266" t="s">
        <v>1691</v>
      </c>
      <c r="H189" s="261">
        <v>2</v>
      </c>
      <c r="I189" s="221"/>
      <c r="J189" s="190">
        <f>SUM(H189:H190)</f>
        <v>4</v>
      </c>
      <c r="K189" s="190">
        <f>COUNT(H189:H190)*2</f>
        <v>4</v>
      </c>
      <c r="L189" s="190"/>
    </row>
    <row r="190" spans="1:12" ht="148" x14ac:dyDescent="0.45">
      <c r="A190" s="186" t="s">
        <v>1832</v>
      </c>
      <c r="B190" s="187"/>
      <c r="C190" s="196"/>
      <c r="D190" s="196"/>
      <c r="E190" s="267" t="s">
        <v>303</v>
      </c>
      <c r="F190" s="268" t="s">
        <v>2117</v>
      </c>
      <c r="G190" s="266"/>
      <c r="H190" s="261">
        <v>2</v>
      </c>
      <c r="I190" s="221"/>
      <c r="J190" s="190"/>
      <c r="K190" s="190"/>
      <c r="L190" s="190"/>
    </row>
    <row r="191" spans="1:12" ht="18.5" x14ac:dyDescent="0.45">
      <c r="A191" s="186" t="s">
        <v>1832</v>
      </c>
      <c r="B191" s="187" t="s">
        <v>307</v>
      </c>
      <c r="C191" s="384" t="s">
        <v>308</v>
      </c>
      <c r="D191" s="393"/>
      <c r="E191" s="393"/>
      <c r="F191" s="393"/>
      <c r="G191" s="393"/>
      <c r="H191" s="393"/>
      <c r="I191" s="394"/>
      <c r="J191" s="190">
        <f>SUM(H192:H202)</f>
        <v>22</v>
      </c>
      <c r="K191" s="190">
        <f>COUNT(H192:H202)*2</f>
        <v>22</v>
      </c>
      <c r="L191" s="190"/>
    </row>
    <row r="192" spans="1:12" ht="166.5" x14ac:dyDescent="0.45">
      <c r="A192" s="186" t="s">
        <v>1832</v>
      </c>
      <c r="B192" s="187" t="s">
        <v>1253</v>
      </c>
      <c r="C192" s="196"/>
      <c r="D192" s="196" t="s">
        <v>1399</v>
      </c>
      <c r="E192" s="202" t="s">
        <v>1400</v>
      </c>
      <c r="F192" s="202" t="s">
        <v>2207</v>
      </c>
      <c r="G192" s="219" t="s">
        <v>1707</v>
      </c>
      <c r="H192" s="220">
        <v>2</v>
      </c>
      <c r="I192" s="221"/>
      <c r="J192" s="190">
        <f>SUM(H192:H196)</f>
        <v>10</v>
      </c>
      <c r="K192" s="190">
        <f>COUNT(H192:H196)*2</f>
        <v>10</v>
      </c>
      <c r="L192" s="190"/>
    </row>
    <row r="193" spans="1:12" ht="129.5" x14ac:dyDescent="0.45">
      <c r="A193" s="186" t="s">
        <v>1832</v>
      </c>
      <c r="B193" s="187"/>
      <c r="C193" s="196"/>
      <c r="D193" s="213"/>
      <c r="E193" s="202" t="s">
        <v>1909</v>
      </c>
      <c r="F193" s="202" t="s">
        <v>1549</v>
      </c>
      <c r="G193" s="219" t="s">
        <v>1707</v>
      </c>
      <c r="H193" s="220">
        <v>2</v>
      </c>
      <c r="I193" s="221"/>
      <c r="J193" s="190"/>
      <c r="K193" s="190"/>
      <c r="L193" s="190"/>
    </row>
    <row r="194" spans="1:12" ht="370" x14ac:dyDescent="0.45">
      <c r="A194" s="186" t="s">
        <v>1832</v>
      </c>
      <c r="B194" s="187"/>
      <c r="C194" s="196"/>
      <c r="D194" s="196"/>
      <c r="E194" s="202" t="s">
        <v>2157</v>
      </c>
      <c r="F194" s="202" t="s">
        <v>2158</v>
      </c>
      <c r="G194" s="219" t="s">
        <v>1707</v>
      </c>
      <c r="H194" s="220">
        <v>2</v>
      </c>
      <c r="I194" s="242"/>
      <c r="J194" s="190"/>
      <c r="K194" s="190"/>
      <c r="L194" s="190"/>
    </row>
    <row r="195" spans="1:12" ht="74" x14ac:dyDescent="0.45">
      <c r="A195" s="186" t="s">
        <v>1832</v>
      </c>
      <c r="B195" s="187"/>
      <c r="C195" s="196"/>
      <c r="D195" s="267"/>
      <c r="E195" s="236" t="s">
        <v>1550</v>
      </c>
      <c r="F195" s="226" t="s">
        <v>1910</v>
      </c>
      <c r="G195" s="219" t="s">
        <v>1707</v>
      </c>
      <c r="H195" s="220">
        <v>2</v>
      </c>
      <c r="I195" s="269"/>
      <c r="J195" s="190"/>
      <c r="K195" s="190"/>
      <c r="L195" s="190"/>
    </row>
    <row r="196" spans="1:12" ht="203.5" x14ac:dyDescent="0.45">
      <c r="A196" s="186" t="s">
        <v>1832</v>
      </c>
      <c r="B196" s="187"/>
      <c r="C196" s="196"/>
      <c r="D196" s="202"/>
      <c r="E196" s="236" t="s">
        <v>2122</v>
      </c>
      <c r="F196" s="226" t="s">
        <v>2123</v>
      </c>
      <c r="G196" s="219" t="s">
        <v>1707</v>
      </c>
      <c r="H196" s="220">
        <v>2</v>
      </c>
      <c r="I196" s="242"/>
      <c r="J196" s="190"/>
      <c r="K196" s="190"/>
      <c r="L196" s="190"/>
    </row>
    <row r="197" spans="1:12" ht="111" x14ac:dyDescent="0.45">
      <c r="A197" s="186" t="s">
        <v>1832</v>
      </c>
      <c r="B197" s="187" t="s">
        <v>1254</v>
      </c>
      <c r="C197" s="196"/>
      <c r="D197" s="196" t="s">
        <v>1551</v>
      </c>
      <c r="E197" s="196" t="s">
        <v>2026</v>
      </c>
      <c r="F197" s="226" t="s">
        <v>2120</v>
      </c>
      <c r="G197" s="219" t="s">
        <v>1697</v>
      </c>
      <c r="H197" s="220">
        <v>2</v>
      </c>
      <c r="I197" s="221"/>
      <c r="J197" s="190">
        <f>SUM(H197:H198)</f>
        <v>4</v>
      </c>
      <c r="K197" s="190">
        <f>COUNT(H197:H198)*2</f>
        <v>4</v>
      </c>
      <c r="L197" s="190"/>
    </row>
    <row r="198" spans="1:12" ht="203.5" x14ac:dyDescent="0.45">
      <c r="A198" s="186" t="s">
        <v>1832</v>
      </c>
      <c r="B198" s="187"/>
      <c r="C198" s="196"/>
      <c r="D198" s="196"/>
      <c r="E198" s="196" t="s">
        <v>2027</v>
      </c>
      <c r="F198" s="226" t="s">
        <v>2121</v>
      </c>
      <c r="G198" s="219" t="s">
        <v>1697</v>
      </c>
      <c r="H198" s="220">
        <v>2</v>
      </c>
      <c r="I198" s="221"/>
      <c r="J198" s="190"/>
      <c r="K198" s="190"/>
      <c r="L198" s="190"/>
    </row>
    <row r="199" spans="1:12" ht="55.5" x14ac:dyDescent="0.45">
      <c r="A199" s="186" t="s">
        <v>1832</v>
      </c>
      <c r="B199" s="187" t="s">
        <v>1255</v>
      </c>
      <c r="C199" s="196"/>
      <c r="D199" s="196" t="s">
        <v>1401</v>
      </c>
      <c r="E199" s="196" t="s">
        <v>1402</v>
      </c>
      <c r="F199" s="196" t="s">
        <v>1552</v>
      </c>
      <c r="G199" s="219" t="s">
        <v>1672</v>
      </c>
      <c r="H199" s="220">
        <v>2</v>
      </c>
      <c r="I199" s="221"/>
      <c r="J199" s="190">
        <f>SUM(H199:H202)</f>
        <v>8</v>
      </c>
      <c r="K199" s="190">
        <f>COUNT(H199:H202)*2</f>
        <v>8</v>
      </c>
      <c r="L199" s="190"/>
    </row>
    <row r="200" spans="1:12" ht="92.5" x14ac:dyDescent="0.45">
      <c r="A200" s="186" t="s">
        <v>1832</v>
      </c>
      <c r="B200" s="187"/>
      <c r="C200" s="196"/>
      <c r="D200" s="196"/>
      <c r="E200" s="196" t="s">
        <v>1405</v>
      </c>
      <c r="F200" s="196" t="s">
        <v>1669</v>
      </c>
      <c r="G200" s="219" t="s">
        <v>1671</v>
      </c>
      <c r="H200" s="220">
        <v>2</v>
      </c>
      <c r="I200" s="221"/>
      <c r="J200" s="190"/>
      <c r="K200" s="190"/>
      <c r="L200" s="190"/>
    </row>
    <row r="201" spans="1:12" ht="129.5" x14ac:dyDescent="0.45">
      <c r="A201" s="186" t="s">
        <v>1832</v>
      </c>
      <c r="B201" s="187"/>
      <c r="C201" s="196"/>
      <c r="D201" s="196"/>
      <c r="E201" s="196" t="s">
        <v>2118</v>
      </c>
      <c r="F201" s="196" t="s">
        <v>2119</v>
      </c>
      <c r="G201" s="219" t="s">
        <v>1671</v>
      </c>
      <c r="H201" s="220">
        <v>2</v>
      </c>
      <c r="I201" s="270"/>
      <c r="J201" s="190"/>
      <c r="K201" s="190"/>
      <c r="L201" s="190"/>
    </row>
    <row r="202" spans="1:12" ht="55.5" x14ac:dyDescent="0.45">
      <c r="A202" s="186" t="s">
        <v>1832</v>
      </c>
      <c r="B202" s="187"/>
      <c r="C202" s="196"/>
      <c r="D202" s="196"/>
      <c r="E202" s="236" t="s">
        <v>1404</v>
      </c>
      <c r="F202" s="246" t="s">
        <v>1403</v>
      </c>
      <c r="G202" s="219" t="s">
        <v>1472</v>
      </c>
      <c r="H202" s="220">
        <v>2</v>
      </c>
      <c r="I202" s="221"/>
      <c r="J202" s="190"/>
      <c r="K202" s="190"/>
      <c r="L202" s="190"/>
    </row>
    <row r="203" spans="1:12" ht="18.5" x14ac:dyDescent="0.45">
      <c r="A203" s="186" t="s">
        <v>1832</v>
      </c>
      <c r="B203" s="271" t="s">
        <v>340</v>
      </c>
      <c r="C203" s="392" t="s">
        <v>341</v>
      </c>
      <c r="D203" s="392"/>
      <c r="E203" s="392"/>
      <c r="F203" s="392"/>
      <c r="G203" s="392"/>
      <c r="H203" s="392"/>
      <c r="I203" s="392"/>
      <c r="J203" s="190">
        <f>SUM(H204:H213)</f>
        <v>20</v>
      </c>
      <c r="K203" s="190">
        <f>COUNT(H204:H213)*2</f>
        <v>20</v>
      </c>
      <c r="L203" s="190"/>
    </row>
    <row r="204" spans="1:12" ht="166.5" x14ac:dyDescent="0.45">
      <c r="A204" s="186" t="s">
        <v>1832</v>
      </c>
      <c r="B204" s="271" t="s">
        <v>1256</v>
      </c>
      <c r="C204" s="272"/>
      <c r="D204" s="273" t="s">
        <v>1553</v>
      </c>
      <c r="E204" s="274" t="s">
        <v>2028</v>
      </c>
      <c r="F204" s="275" t="s">
        <v>1554</v>
      </c>
      <c r="G204" s="219" t="s">
        <v>1707</v>
      </c>
      <c r="H204" s="261">
        <v>2</v>
      </c>
      <c r="I204" s="276"/>
      <c r="J204" s="190">
        <f>SUM(H204:H208)</f>
        <v>10</v>
      </c>
      <c r="K204" s="190">
        <f>COUNT(H204:H208)*2</f>
        <v>10</v>
      </c>
      <c r="L204" s="190"/>
    </row>
    <row r="205" spans="1:12" ht="314.5" x14ac:dyDescent="0.45">
      <c r="A205" s="186" t="s">
        <v>1832</v>
      </c>
      <c r="B205" s="271"/>
      <c r="C205" s="272"/>
      <c r="D205" s="273"/>
      <c r="E205" s="274" t="s">
        <v>1555</v>
      </c>
      <c r="F205" s="275" t="s">
        <v>2029</v>
      </c>
      <c r="G205" s="219" t="s">
        <v>1811</v>
      </c>
      <c r="H205" s="261">
        <v>2</v>
      </c>
      <c r="I205" s="276"/>
      <c r="J205" s="190"/>
      <c r="K205" s="190"/>
      <c r="L205" s="190"/>
    </row>
    <row r="206" spans="1:12" ht="37" x14ac:dyDescent="0.45">
      <c r="A206" s="186" t="s">
        <v>1832</v>
      </c>
      <c r="B206" s="187"/>
      <c r="C206" s="272"/>
      <c r="D206" s="207"/>
      <c r="E206" s="267" t="s">
        <v>1388</v>
      </c>
      <c r="F206" s="277" t="s">
        <v>1389</v>
      </c>
      <c r="G206" s="256" t="s">
        <v>1472</v>
      </c>
      <c r="H206" s="261">
        <v>2</v>
      </c>
      <c r="I206" s="221"/>
      <c r="J206" s="190"/>
      <c r="K206" s="190"/>
      <c r="L206" s="190"/>
    </row>
    <row r="207" spans="1:12" ht="37" x14ac:dyDescent="0.45">
      <c r="A207" s="186" t="s">
        <v>1832</v>
      </c>
      <c r="B207" s="187"/>
      <c r="C207" s="278"/>
      <c r="D207" s="207"/>
      <c r="E207" s="205" t="s">
        <v>1390</v>
      </c>
      <c r="F207" s="226" t="s">
        <v>1391</v>
      </c>
      <c r="G207" s="219" t="s">
        <v>1707</v>
      </c>
      <c r="H207" s="261">
        <v>2</v>
      </c>
      <c r="I207" s="279"/>
      <c r="J207" s="190"/>
      <c r="K207" s="190"/>
      <c r="L207" s="190"/>
    </row>
    <row r="208" spans="1:12" ht="55.5" x14ac:dyDescent="0.45">
      <c r="A208" s="186" t="s">
        <v>1832</v>
      </c>
      <c r="B208" s="187"/>
      <c r="C208" s="278"/>
      <c r="D208" s="207"/>
      <c r="E208" s="267" t="s">
        <v>1393</v>
      </c>
      <c r="F208" s="195" t="s">
        <v>1392</v>
      </c>
      <c r="G208" s="219" t="s">
        <v>1671</v>
      </c>
      <c r="H208" s="261">
        <v>2</v>
      </c>
      <c r="I208" s="221"/>
      <c r="J208" s="190"/>
      <c r="K208" s="190"/>
      <c r="L208" s="190"/>
    </row>
    <row r="209" spans="1:12" ht="148" x14ac:dyDescent="0.45">
      <c r="A209" s="186" t="s">
        <v>1832</v>
      </c>
      <c r="B209" s="187" t="s">
        <v>1394</v>
      </c>
      <c r="C209" s="278"/>
      <c r="D209" s="207" t="s">
        <v>1748</v>
      </c>
      <c r="E209" s="255" t="s">
        <v>2124</v>
      </c>
      <c r="F209" s="218" t="s">
        <v>2159</v>
      </c>
      <c r="G209" s="219" t="s">
        <v>1472</v>
      </c>
      <c r="H209" s="261">
        <v>2</v>
      </c>
      <c r="I209" s="280"/>
      <c r="J209" s="190">
        <f>SUM(H209:H210)</f>
        <v>4</v>
      </c>
      <c r="K209" s="190">
        <f>COUNT(H209:H210)*2</f>
        <v>4</v>
      </c>
      <c r="L209" s="190"/>
    </row>
    <row r="210" spans="1:12" ht="55.5" x14ac:dyDescent="0.45">
      <c r="A210" s="186" t="s">
        <v>1832</v>
      </c>
      <c r="B210" s="187"/>
      <c r="C210" s="278"/>
      <c r="D210" s="207"/>
      <c r="E210" s="207" t="s">
        <v>2030</v>
      </c>
      <c r="F210" s="218" t="s">
        <v>1795</v>
      </c>
      <c r="G210" s="219" t="s">
        <v>1707</v>
      </c>
      <c r="H210" s="261">
        <v>2</v>
      </c>
      <c r="I210" s="280"/>
      <c r="J210" s="190"/>
      <c r="K210" s="190"/>
      <c r="L210" s="190"/>
    </row>
    <row r="211" spans="1:12" ht="129.5" x14ac:dyDescent="0.45">
      <c r="A211" s="186" t="s">
        <v>1832</v>
      </c>
      <c r="B211" s="187" t="s">
        <v>1258</v>
      </c>
      <c r="C211" s="278"/>
      <c r="D211" s="196" t="s">
        <v>1796</v>
      </c>
      <c r="E211" s="196" t="s">
        <v>1396</v>
      </c>
      <c r="F211" s="205" t="s">
        <v>1556</v>
      </c>
      <c r="G211" s="219" t="s">
        <v>1707</v>
      </c>
      <c r="H211" s="261">
        <v>2</v>
      </c>
      <c r="I211" s="221"/>
      <c r="J211" s="190">
        <f>SUM(H211:H213)</f>
        <v>6</v>
      </c>
      <c r="K211" s="190">
        <f>COUNT(H211:H213)*2</f>
        <v>6</v>
      </c>
      <c r="L211" s="190"/>
    </row>
    <row r="212" spans="1:12" ht="185" x14ac:dyDescent="0.45">
      <c r="A212" s="186" t="s">
        <v>1832</v>
      </c>
      <c r="B212" s="187"/>
      <c r="C212" s="278"/>
      <c r="D212" s="282"/>
      <c r="E212" s="196" t="s">
        <v>2125</v>
      </c>
      <c r="F212" s="226" t="s">
        <v>2126</v>
      </c>
      <c r="G212" s="219" t="s">
        <v>1812</v>
      </c>
      <c r="H212" s="261">
        <v>2</v>
      </c>
      <c r="I212" s="221"/>
      <c r="J212" s="190"/>
      <c r="K212" s="190"/>
      <c r="L212" s="190"/>
    </row>
    <row r="213" spans="1:12" ht="92.5" x14ac:dyDescent="0.45">
      <c r="A213" s="186" t="s">
        <v>1832</v>
      </c>
      <c r="B213" s="187"/>
      <c r="C213" s="278"/>
      <c r="D213" s="282"/>
      <c r="E213" s="196" t="s">
        <v>2031</v>
      </c>
      <c r="F213" s="224" t="s">
        <v>2032</v>
      </c>
      <c r="G213" s="219" t="s">
        <v>1698</v>
      </c>
      <c r="H213" s="261">
        <v>2</v>
      </c>
      <c r="I213" s="221"/>
      <c r="J213" s="190"/>
      <c r="K213" s="190"/>
      <c r="L213" s="190"/>
    </row>
    <row r="214" spans="1:12" ht="18.5" x14ac:dyDescent="0.45">
      <c r="A214" s="186" t="s">
        <v>1832</v>
      </c>
      <c r="B214" s="187" t="s">
        <v>1395</v>
      </c>
      <c r="C214" s="378" t="s">
        <v>1557</v>
      </c>
      <c r="D214" s="379"/>
      <c r="E214" s="379"/>
      <c r="F214" s="379"/>
      <c r="G214" s="379"/>
      <c r="H214" s="379"/>
      <c r="I214" s="380"/>
      <c r="J214" s="190">
        <f>SUM(H215:H227)</f>
        <v>26</v>
      </c>
      <c r="K214" s="190">
        <f>COUNT(H215:H227)*2</f>
        <v>26</v>
      </c>
      <c r="L214" s="190"/>
    </row>
    <row r="215" spans="1:12" ht="92.5" x14ac:dyDescent="0.45">
      <c r="A215" s="186" t="s">
        <v>1832</v>
      </c>
      <c r="B215" s="187" t="s">
        <v>1260</v>
      </c>
      <c r="C215" s="278"/>
      <c r="D215" s="195" t="s">
        <v>2033</v>
      </c>
      <c r="E215" s="195" t="s">
        <v>2034</v>
      </c>
      <c r="F215" s="195" t="s">
        <v>1425</v>
      </c>
      <c r="G215" s="219" t="s">
        <v>1813</v>
      </c>
      <c r="H215" s="283">
        <v>2</v>
      </c>
      <c r="I215" s="283"/>
      <c r="J215" s="190">
        <f>SUM(H215:H221)</f>
        <v>14</v>
      </c>
      <c r="K215" s="190">
        <f>COUNT(H215:H221)*2</f>
        <v>14</v>
      </c>
      <c r="L215" s="190"/>
    </row>
    <row r="216" spans="1:12" ht="129.5" x14ac:dyDescent="0.45">
      <c r="A216" s="186" t="s">
        <v>1832</v>
      </c>
      <c r="B216" s="187"/>
      <c r="C216" s="278"/>
      <c r="D216" s="195"/>
      <c r="E216" s="195" t="s">
        <v>1424</v>
      </c>
      <c r="F216" s="195" t="s">
        <v>2128</v>
      </c>
      <c r="G216" s="284" t="s">
        <v>1698</v>
      </c>
      <c r="H216" s="283">
        <v>2</v>
      </c>
      <c r="I216" s="283"/>
      <c r="J216" s="190"/>
      <c r="K216" s="190"/>
      <c r="L216" s="190"/>
    </row>
    <row r="217" spans="1:12" ht="92.5" x14ac:dyDescent="0.45">
      <c r="A217" s="186" t="s">
        <v>1832</v>
      </c>
      <c r="B217" s="187"/>
      <c r="C217" s="278"/>
      <c r="D217" s="195"/>
      <c r="E217" s="195" t="s">
        <v>1558</v>
      </c>
      <c r="F217" s="195" t="s">
        <v>2035</v>
      </c>
      <c r="G217" s="284" t="s">
        <v>1826</v>
      </c>
      <c r="H217" s="283">
        <v>2</v>
      </c>
      <c r="I217" s="283"/>
      <c r="J217" s="190"/>
      <c r="K217" s="190"/>
      <c r="L217" s="190"/>
    </row>
    <row r="218" spans="1:12" ht="92.5" x14ac:dyDescent="0.45">
      <c r="A218" s="186" t="s">
        <v>1832</v>
      </c>
      <c r="B218" s="187"/>
      <c r="C218" s="278"/>
      <c r="D218" s="195"/>
      <c r="E218" s="248" t="s">
        <v>1709</v>
      </c>
      <c r="F218" s="195" t="s">
        <v>1559</v>
      </c>
      <c r="G218" s="284" t="s">
        <v>1671</v>
      </c>
      <c r="H218" s="283">
        <v>2</v>
      </c>
      <c r="I218" s="221"/>
      <c r="J218" s="190"/>
      <c r="K218" s="190"/>
      <c r="L218" s="190"/>
    </row>
    <row r="219" spans="1:12" ht="222" x14ac:dyDescent="0.45">
      <c r="A219" s="186" t="s">
        <v>1832</v>
      </c>
      <c r="B219" s="187"/>
      <c r="C219" s="278"/>
      <c r="D219" s="195"/>
      <c r="E219" s="248" t="s">
        <v>2160</v>
      </c>
      <c r="F219" s="195" t="s">
        <v>2036</v>
      </c>
      <c r="G219" s="284" t="s">
        <v>1698</v>
      </c>
      <c r="H219" s="283">
        <v>2</v>
      </c>
      <c r="I219" s="221"/>
      <c r="J219" s="190"/>
      <c r="K219" s="190"/>
      <c r="L219" s="190"/>
    </row>
    <row r="220" spans="1:12" ht="55.5" x14ac:dyDescent="0.45">
      <c r="A220" s="186" t="s">
        <v>1832</v>
      </c>
      <c r="B220" s="187"/>
      <c r="C220" s="278"/>
      <c r="D220" s="195"/>
      <c r="E220" s="248" t="s">
        <v>1426</v>
      </c>
      <c r="F220" s="195" t="s">
        <v>1911</v>
      </c>
      <c r="G220" s="284" t="s">
        <v>1472</v>
      </c>
      <c r="H220" s="283">
        <v>2</v>
      </c>
      <c r="I220" s="221"/>
      <c r="J220" s="190"/>
      <c r="K220" s="190"/>
      <c r="L220" s="190"/>
    </row>
    <row r="221" spans="1:12" ht="55.5" x14ac:dyDescent="0.45">
      <c r="A221" s="186" t="s">
        <v>1832</v>
      </c>
      <c r="B221" s="187"/>
      <c r="C221" s="278"/>
      <c r="D221" s="195"/>
      <c r="E221" s="208" t="s">
        <v>1912</v>
      </c>
      <c r="F221" s="209" t="s">
        <v>2127</v>
      </c>
      <c r="G221" s="284" t="s">
        <v>1671</v>
      </c>
      <c r="H221" s="283">
        <v>2</v>
      </c>
      <c r="I221" s="221"/>
      <c r="J221" s="190"/>
      <c r="K221" s="190"/>
      <c r="L221" s="190"/>
    </row>
    <row r="222" spans="1:12" ht="74" x14ac:dyDescent="0.45">
      <c r="A222" s="186" t="s">
        <v>1832</v>
      </c>
      <c r="B222" s="187" t="s">
        <v>1261</v>
      </c>
      <c r="C222" s="278"/>
      <c r="D222" s="195" t="s">
        <v>1435</v>
      </c>
      <c r="E222" s="248" t="s">
        <v>2037</v>
      </c>
      <c r="F222" s="195" t="s">
        <v>1560</v>
      </c>
      <c r="G222" s="284" t="s">
        <v>1812</v>
      </c>
      <c r="H222" s="283">
        <v>2</v>
      </c>
      <c r="I222" s="221"/>
      <c r="J222" s="190">
        <f>SUM(H222:H225)</f>
        <v>8</v>
      </c>
      <c r="K222" s="190">
        <f>COUNT(H222:H225)*2</f>
        <v>8</v>
      </c>
      <c r="L222" s="190"/>
    </row>
    <row r="223" spans="1:12" ht="92.5" x14ac:dyDescent="0.45">
      <c r="A223" s="186" t="s">
        <v>1832</v>
      </c>
      <c r="B223" s="187"/>
      <c r="C223" s="278"/>
      <c r="D223" s="195"/>
      <c r="E223" s="248" t="s">
        <v>1427</v>
      </c>
      <c r="F223" s="195" t="s">
        <v>1913</v>
      </c>
      <c r="G223" s="284" t="s">
        <v>1814</v>
      </c>
      <c r="H223" s="283">
        <v>2</v>
      </c>
      <c r="I223" s="221"/>
      <c r="J223" s="190"/>
      <c r="K223" s="190"/>
      <c r="L223" s="190"/>
    </row>
    <row r="224" spans="1:12" ht="129.5" x14ac:dyDescent="0.45">
      <c r="A224" s="186" t="s">
        <v>1832</v>
      </c>
      <c r="B224" s="187"/>
      <c r="C224" s="278"/>
      <c r="D224" s="195"/>
      <c r="E224" s="248" t="s">
        <v>2038</v>
      </c>
      <c r="F224" s="195" t="s">
        <v>1710</v>
      </c>
      <c r="G224" s="284" t="s">
        <v>1826</v>
      </c>
      <c r="H224" s="283">
        <v>2</v>
      </c>
      <c r="I224" s="221"/>
      <c r="J224" s="190"/>
      <c r="K224" s="190"/>
      <c r="L224" s="190"/>
    </row>
    <row r="225" spans="1:12" ht="129.5" x14ac:dyDescent="0.45">
      <c r="A225" s="186" t="s">
        <v>1832</v>
      </c>
      <c r="B225" s="187"/>
      <c r="C225" s="278"/>
      <c r="D225" s="195"/>
      <c r="E225" s="248" t="s">
        <v>1561</v>
      </c>
      <c r="F225" s="195" t="s">
        <v>1562</v>
      </c>
      <c r="G225" s="284" t="s">
        <v>1696</v>
      </c>
      <c r="H225" s="283">
        <v>2</v>
      </c>
      <c r="I225" s="221"/>
      <c r="J225" s="190"/>
      <c r="K225" s="190"/>
      <c r="L225" s="190"/>
    </row>
    <row r="226" spans="1:12" ht="92.5" x14ac:dyDescent="0.45">
      <c r="A226" s="186" t="s">
        <v>1832</v>
      </c>
      <c r="B226" s="187" t="s">
        <v>1463</v>
      </c>
      <c r="C226" s="278"/>
      <c r="D226" s="207" t="s">
        <v>1398</v>
      </c>
      <c r="E226" s="207" t="s">
        <v>2039</v>
      </c>
      <c r="F226" s="228" t="s">
        <v>1563</v>
      </c>
      <c r="G226" s="284" t="s">
        <v>1707</v>
      </c>
      <c r="H226" s="283">
        <v>2</v>
      </c>
      <c r="I226" s="221"/>
      <c r="J226" s="190">
        <f>SUM(H226:H227)</f>
        <v>4</v>
      </c>
      <c r="K226" s="190">
        <f>COUNT(H226:H227)*2</f>
        <v>4</v>
      </c>
      <c r="L226" s="190"/>
    </row>
    <row r="227" spans="1:12" ht="74" x14ac:dyDescent="0.45">
      <c r="A227" s="186" t="s">
        <v>1832</v>
      </c>
      <c r="B227" s="187"/>
      <c r="C227" s="278"/>
      <c r="D227" s="195"/>
      <c r="E227" s="207" t="s">
        <v>2040</v>
      </c>
      <c r="F227" s="195" t="s">
        <v>1914</v>
      </c>
      <c r="G227" s="284" t="s">
        <v>1671</v>
      </c>
      <c r="H227" s="283">
        <v>2</v>
      </c>
      <c r="I227" s="221"/>
      <c r="J227" s="190"/>
      <c r="K227" s="190"/>
      <c r="L227" s="190"/>
    </row>
    <row r="228" spans="1:12" ht="18.5" x14ac:dyDescent="0.45">
      <c r="A228" s="186" t="s">
        <v>1832</v>
      </c>
      <c r="B228" s="187" t="s">
        <v>1428</v>
      </c>
      <c r="C228" s="384" t="s">
        <v>383</v>
      </c>
      <c r="D228" s="370"/>
      <c r="E228" s="370"/>
      <c r="F228" s="370"/>
      <c r="G228" s="370"/>
      <c r="H228" s="370"/>
      <c r="I228" s="385"/>
      <c r="J228" s="190">
        <f>SUM(H229:H231)</f>
        <v>6</v>
      </c>
      <c r="K228" s="190">
        <f>COUNT(H229:H231)*2</f>
        <v>6</v>
      </c>
      <c r="L228" s="190"/>
    </row>
    <row r="229" spans="1:12" ht="92.5" x14ac:dyDescent="0.45">
      <c r="A229" s="186" t="s">
        <v>1832</v>
      </c>
      <c r="B229" s="187" t="s">
        <v>1429</v>
      </c>
      <c r="C229" s="196"/>
      <c r="D229" s="196" t="s">
        <v>384</v>
      </c>
      <c r="E229" s="202" t="s">
        <v>2161</v>
      </c>
      <c r="F229" s="226" t="s">
        <v>2162</v>
      </c>
      <c r="G229" s="219" t="s">
        <v>1472</v>
      </c>
      <c r="H229" s="220">
        <v>2</v>
      </c>
      <c r="I229" s="221"/>
      <c r="J229" s="190">
        <f>SUM(H229:H231)</f>
        <v>6</v>
      </c>
      <c r="K229" s="190">
        <f>COUNT(H229:H231)*2</f>
        <v>6</v>
      </c>
      <c r="L229" s="190"/>
    </row>
    <row r="230" spans="1:12" ht="37" x14ac:dyDescent="0.45">
      <c r="A230" s="186" t="s">
        <v>1832</v>
      </c>
      <c r="B230" s="187"/>
      <c r="C230" s="196"/>
      <c r="D230" s="196"/>
      <c r="E230" s="202" t="s">
        <v>1915</v>
      </c>
      <c r="F230" s="226" t="s">
        <v>1439</v>
      </c>
      <c r="G230" s="219" t="s">
        <v>1691</v>
      </c>
      <c r="H230" s="220">
        <v>2</v>
      </c>
      <c r="I230" s="221"/>
      <c r="J230" s="190"/>
      <c r="K230" s="190"/>
      <c r="L230" s="190"/>
    </row>
    <row r="231" spans="1:12" ht="55.5" x14ac:dyDescent="0.45">
      <c r="A231" s="186" t="s">
        <v>1832</v>
      </c>
      <c r="B231" s="187"/>
      <c r="C231" s="196"/>
      <c r="D231" s="196"/>
      <c r="E231" s="202" t="s">
        <v>389</v>
      </c>
      <c r="F231" s="226"/>
      <c r="G231" s="219" t="s">
        <v>1707</v>
      </c>
      <c r="H231" s="220">
        <v>2</v>
      </c>
      <c r="I231" s="221"/>
      <c r="J231" s="190"/>
      <c r="K231" s="190"/>
      <c r="L231" s="190"/>
    </row>
    <row r="232" spans="1:12" ht="18.5" x14ac:dyDescent="0.45">
      <c r="A232" s="186" t="s">
        <v>1832</v>
      </c>
      <c r="B232" s="187"/>
      <c r="C232" s="185"/>
      <c r="D232" s="365" t="s">
        <v>1828</v>
      </c>
      <c r="E232" s="366"/>
      <c r="F232" s="366"/>
      <c r="G232" s="366"/>
      <c r="H232" s="366"/>
      <c r="I232" s="367"/>
      <c r="J232" s="190">
        <f>J233+J243+J250+J255+J262+J270+J278+J284+J303+J309+J334+J363+J373+J401+J410+J413+J435+J448</f>
        <v>400</v>
      </c>
      <c r="K232" s="190">
        <f>K233+K243+K250+K255+K262+K270+K278+K284+K303+K309+K334+K363+K373+K401+K410+K413+K435+K448</f>
        <v>400</v>
      </c>
      <c r="L232" s="192">
        <f>J232/K232</f>
        <v>1</v>
      </c>
    </row>
    <row r="233" spans="1:12" ht="18.5" x14ac:dyDescent="0.45">
      <c r="A233" s="186" t="s">
        <v>1832</v>
      </c>
      <c r="B233" s="187" t="s">
        <v>395</v>
      </c>
      <c r="C233" s="384" t="s">
        <v>1564</v>
      </c>
      <c r="D233" s="370"/>
      <c r="E233" s="370"/>
      <c r="F233" s="370"/>
      <c r="G233" s="370"/>
      <c r="H233" s="370"/>
      <c r="I233" s="385"/>
      <c r="J233" s="190">
        <f>SUM(H234:H242)</f>
        <v>18</v>
      </c>
      <c r="K233" s="190">
        <f>COUNT(H234:H242)*2</f>
        <v>18</v>
      </c>
      <c r="L233" s="190"/>
    </row>
    <row r="234" spans="1:12" ht="74" x14ac:dyDescent="0.45">
      <c r="A234" s="186" t="s">
        <v>1832</v>
      </c>
      <c r="B234" s="187" t="s">
        <v>1262</v>
      </c>
      <c r="C234" s="196"/>
      <c r="D234" s="196" t="s">
        <v>1565</v>
      </c>
      <c r="E234" s="186" t="s">
        <v>2041</v>
      </c>
      <c r="F234" s="195" t="s">
        <v>1473</v>
      </c>
      <c r="G234" s="219" t="s">
        <v>1707</v>
      </c>
      <c r="H234" s="220">
        <v>2</v>
      </c>
      <c r="I234" s="233"/>
      <c r="J234" s="190">
        <f>SUM(H234:H236)</f>
        <v>6</v>
      </c>
      <c r="K234" s="190">
        <f>COUNT(H234:H236)*2</f>
        <v>6</v>
      </c>
      <c r="L234" s="190"/>
    </row>
    <row r="235" spans="1:12" ht="148" x14ac:dyDescent="0.45">
      <c r="A235" s="186" t="s">
        <v>1832</v>
      </c>
      <c r="B235" s="187"/>
      <c r="C235" s="196"/>
      <c r="D235" s="196"/>
      <c r="E235" s="195" t="s">
        <v>2163</v>
      </c>
      <c r="F235" s="195" t="s">
        <v>2164</v>
      </c>
      <c r="G235" s="219" t="s">
        <v>1707</v>
      </c>
      <c r="H235" s="220">
        <v>2</v>
      </c>
      <c r="I235" s="221"/>
      <c r="J235" s="190"/>
      <c r="K235" s="190"/>
      <c r="L235" s="190"/>
    </row>
    <row r="236" spans="1:12" ht="111" x14ac:dyDescent="0.45">
      <c r="A236" s="186" t="s">
        <v>1832</v>
      </c>
      <c r="B236" s="187"/>
      <c r="C236" s="196"/>
      <c r="D236" s="196"/>
      <c r="E236" s="195" t="s">
        <v>1916</v>
      </c>
      <c r="F236" s="285" t="s">
        <v>1917</v>
      </c>
      <c r="G236" s="219" t="s">
        <v>1707</v>
      </c>
      <c r="H236" s="220">
        <v>2</v>
      </c>
      <c r="I236" s="221"/>
      <c r="J236" s="190"/>
      <c r="K236" s="190"/>
      <c r="L236" s="190"/>
    </row>
    <row r="237" spans="1:12" ht="148" x14ac:dyDescent="0.45">
      <c r="A237" s="186" t="s">
        <v>1832</v>
      </c>
      <c r="B237" s="187" t="s">
        <v>1203</v>
      </c>
      <c r="C237" s="196"/>
      <c r="D237" s="204" t="s">
        <v>2042</v>
      </c>
      <c r="E237" s="195" t="s">
        <v>2166</v>
      </c>
      <c r="F237" s="234" t="s">
        <v>2165</v>
      </c>
      <c r="G237" s="219" t="s">
        <v>1707</v>
      </c>
      <c r="H237" s="220">
        <v>2</v>
      </c>
      <c r="I237" s="286"/>
      <c r="J237" s="190">
        <f>SUM(H237:H239)</f>
        <v>6</v>
      </c>
      <c r="K237" s="190">
        <f>COUNT(H237:H239)*2</f>
        <v>6</v>
      </c>
      <c r="L237" s="190"/>
    </row>
    <row r="238" spans="1:12" ht="74" x14ac:dyDescent="0.45">
      <c r="A238" s="186" t="s">
        <v>1832</v>
      </c>
      <c r="B238" s="187"/>
      <c r="C238" s="196"/>
      <c r="D238" s="196"/>
      <c r="E238" s="196" t="s">
        <v>1566</v>
      </c>
      <c r="F238" s="285" t="s">
        <v>409</v>
      </c>
      <c r="G238" s="219" t="s">
        <v>1707</v>
      </c>
      <c r="H238" s="220">
        <v>2</v>
      </c>
      <c r="I238" s="221"/>
      <c r="J238" s="190"/>
      <c r="K238" s="190"/>
      <c r="L238" s="190"/>
    </row>
    <row r="239" spans="1:12" ht="74" x14ac:dyDescent="0.45">
      <c r="A239" s="186" t="s">
        <v>1832</v>
      </c>
      <c r="B239" s="187"/>
      <c r="C239" s="196"/>
      <c r="D239" s="205"/>
      <c r="E239" s="195" t="s">
        <v>1567</v>
      </c>
      <c r="F239" s="227" t="s">
        <v>1376</v>
      </c>
      <c r="G239" s="219" t="s">
        <v>1707</v>
      </c>
      <c r="H239" s="220">
        <v>2</v>
      </c>
      <c r="I239" s="221"/>
      <c r="J239" s="190"/>
      <c r="K239" s="190"/>
      <c r="L239" s="190"/>
    </row>
    <row r="240" spans="1:12" ht="166.5" x14ac:dyDescent="0.45">
      <c r="A240" s="186" t="s">
        <v>1832</v>
      </c>
      <c r="B240" s="187" t="s">
        <v>1263</v>
      </c>
      <c r="C240" s="196"/>
      <c r="D240" s="196" t="s">
        <v>412</v>
      </c>
      <c r="E240" s="196" t="s">
        <v>1660</v>
      </c>
      <c r="F240" s="234" t="s">
        <v>1768</v>
      </c>
      <c r="G240" s="219" t="s">
        <v>1812</v>
      </c>
      <c r="H240" s="220">
        <v>2</v>
      </c>
      <c r="I240" s="221"/>
      <c r="J240" s="190">
        <f>SUM(H240:H242)</f>
        <v>6</v>
      </c>
      <c r="K240" s="190">
        <f>COUNT(H240:H242)*2</f>
        <v>6</v>
      </c>
      <c r="L240" s="190"/>
    </row>
    <row r="241" spans="1:12" ht="166.5" x14ac:dyDescent="0.45">
      <c r="A241" s="186" t="s">
        <v>1832</v>
      </c>
      <c r="B241" s="187"/>
      <c r="C241" s="196"/>
      <c r="D241" s="196"/>
      <c r="E241" s="196" t="s">
        <v>2129</v>
      </c>
      <c r="F241" s="234" t="s">
        <v>1769</v>
      </c>
      <c r="G241" s="219" t="s">
        <v>1812</v>
      </c>
      <c r="H241" s="220">
        <v>2</v>
      </c>
      <c r="I241" s="221"/>
      <c r="J241" s="190"/>
      <c r="K241" s="190"/>
      <c r="L241" s="190"/>
    </row>
    <row r="242" spans="1:12" ht="185" x14ac:dyDescent="0.45">
      <c r="A242" s="186" t="s">
        <v>1832</v>
      </c>
      <c r="B242" s="187"/>
      <c r="C242" s="196"/>
      <c r="D242" s="196"/>
      <c r="E242" s="196" t="s">
        <v>417</v>
      </c>
      <c r="F242" s="287" t="s">
        <v>1918</v>
      </c>
      <c r="G242" s="219" t="s">
        <v>1812</v>
      </c>
      <c r="H242" s="220">
        <v>2</v>
      </c>
      <c r="I242" s="221"/>
      <c r="J242" s="190"/>
      <c r="K242" s="190"/>
      <c r="L242" s="190"/>
    </row>
    <row r="243" spans="1:12" ht="18.5" x14ac:dyDescent="0.45">
      <c r="A243" s="186" t="s">
        <v>1832</v>
      </c>
      <c r="B243" s="187" t="s">
        <v>419</v>
      </c>
      <c r="C243" s="378" t="s">
        <v>420</v>
      </c>
      <c r="D243" s="379"/>
      <c r="E243" s="379"/>
      <c r="F243" s="379"/>
      <c r="G243" s="379"/>
      <c r="H243" s="379"/>
      <c r="I243" s="380"/>
      <c r="J243" s="190">
        <f>SUM(H244:H249)</f>
        <v>12</v>
      </c>
      <c r="K243" s="190">
        <f>COUNT(H244:H249)*2</f>
        <v>12</v>
      </c>
      <c r="L243" s="190"/>
    </row>
    <row r="244" spans="1:12" ht="111" x14ac:dyDescent="0.45">
      <c r="A244" s="186" t="s">
        <v>1832</v>
      </c>
      <c r="B244" s="187" t="s">
        <v>1264</v>
      </c>
      <c r="C244" s="214"/>
      <c r="D244" s="196" t="s">
        <v>421</v>
      </c>
      <c r="E244" s="288" t="s">
        <v>422</v>
      </c>
      <c r="F244" s="224" t="s">
        <v>2043</v>
      </c>
      <c r="G244" s="219" t="s">
        <v>1812</v>
      </c>
      <c r="H244" s="220">
        <v>2</v>
      </c>
      <c r="I244" s="221"/>
      <c r="J244" s="190">
        <f>SUM(H244:H246)</f>
        <v>6</v>
      </c>
      <c r="K244" s="190">
        <f>COUNT(H244:H246)*2</f>
        <v>6</v>
      </c>
      <c r="L244" s="190"/>
    </row>
    <row r="245" spans="1:12" ht="92.5" x14ac:dyDescent="0.45">
      <c r="A245" s="186" t="s">
        <v>1832</v>
      </c>
      <c r="B245" s="187"/>
      <c r="C245" s="214"/>
      <c r="D245" s="196"/>
      <c r="E245" s="288" t="s">
        <v>2167</v>
      </c>
      <c r="F245" s="224" t="s">
        <v>1711</v>
      </c>
      <c r="G245" s="219" t="s">
        <v>1671</v>
      </c>
      <c r="H245" s="220">
        <v>2</v>
      </c>
      <c r="I245" s="221"/>
      <c r="J245" s="190"/>
      <c r="K245" s="190"/>
      <c r="L245" s="190"/>
    </row>
    <row r="246" spans="1:12" ht="148" x14ac:dyDescent="0.45">
      <c r="A246" s="186" t="s">
        <v>1832</v>
      </c>
      <c r="B246" s="187"/>
      <c r="C246" s="214"/>
      <c r="D246" s="196"/>
      <c r="E246" s="202" t="s">
        <v>2168</v>
      </c>
      <c r="F246" s="226" t="s">
        <v>2169</v>
      </c>
      <c r="G246" s="219" t="s">
        <v>1829</v>
      </c>
      <c r="H246" s="220">
        <v>2</v>
      </c>
      <c r="I246" s="221"/>
      <c r="J246" s="190"/>
      <c r="K246" s="190"/>
      <c r="L246" s="190"/>
    </row>
    <row r="247" spans="1:12" ht="129.5" x14ac:dyDescent="0.45">
      <c r="A247" s="186" t="s">
        <v>1832</v>
      </c>
      <c r="B247" s="187" t="s">
        <v>1265</v>
      </c>
      <c r="C247" s="214"/>
      <c r="D247" s="289" t="s">
        <v>428</v>
      </c>
      <c r="E247" s="195" t="s">
        <v>1568</v>
      </c>
      <c r="F247" s="290" t="s">
        <v>2130</v>
      </c>
      <c r="G247" s="219" t="s">
        <v>1698</v>
      </c>
      <c r="H247" s="220">
        <v>2</v>
      </c>
      <c r="I247" s="221"/>
      <c r="J247" s="190">
        <f>SUM(H247:H249)</f>
        <v>6</v>
      </c>
      <c r="K247" s="190">
        <f>COUNT(H247:H249)*2</f>
        <v>6</v>
      </c>
      <c r="L247" s="190"/>
    </row>
    <row r="248" spans="1:12" ht="92.5" x14ac:dyDescent="0.45">
      <c r="A248" s="186" t="s">
        <v>1832</v>
      </c>
      <c r="B248" s="187"/>
      <c r="C248" s="214"/>
      <c r="D248" s="291"/>
      <c r="E248" s="195" t="s">
        <v>1569</v>
      </c>
      <c r="F248" s="290" t="s">
        <v>1770</v>
      </c>
      <c r="G248" s="219" t="s">
        <v>1707</v>
      </c>
      <c r="H248" s="220">
        <v>2</v>
      </c>
      <c r="I248" s="221"/>
      <c r="J248" s="190"/>
      <c r="K248" s="190"/>
      <c r="L248" s="190"/>
    </row>
    <row r="249" spans="1:12" ht="129.5" x14ac:dyDescent="0.45">
      <c r="A249" s="186" t="s">
        <v>1832</v>
      </c>
      <c r="B249" s="187"/>
      <c r="C249" s="214"/>
      <c r="D249" s="291"/>
      <c r="E249" s="195" t="s">
        <v>433</v>
      </c>
      <c r="F249" s="290" t="s">
        <v>1570</v>
      </c>
      <c r="G249" s="219" t="s">
        <v>1707</v>
      </c>
      <c r="H249" s="220">
        <v>2</v>
      </c>
      <c r="I249" s="221"/>
      <c r="J249" s="190"/>
      <c r="K249" s="190"/>
      <c r="L249" s="190"/>
    </row>
    <row r="250" spans="1:12" ht="18.5" x14ac:dyDescent="0.45">
      <c r="A250" s="186" t="s">
        <v>1832</v>
      </c>
      <c r="B250" s="187" t="s">
        <v>435</v>
      </c>
      <c r="C250" s="384" t="s">
        <v>491</v>
      </c>
      <c r="D250" s="370"/>
      <c r="E250" s="370"/>
      <c r="F250" s="370"/>
      <c r="G250" s="370"/>
      <c r="H250" s="370"/>
      <c r="I250" s="385"/>
      <c r="J250" s="190">
        <f>SUM(H251:H254)</f>
        <v>8</v>
      </c>
      <c r="K250" s="190">
        <f>COUNT(H251:H254)*2</f>
        <v>8</v>
      </c>
      <c r="L250" s="190"/>
    </row>
    <row r="251" spans="1:12" ht="55.5" x14ac:dyDescent="0.45">
      <c r="A251" s="186" t="s">
        <v>1832</v>
      </c>
      <c r="B251" s="187" t="s">
        <v>1266</v>
      </c>
      <c r="C251" s="196"/>
      <c r="D251" s="196" t="s">
        <v>492</v>
      </c>
      <c r="E251" s="195" t="s">
        <v>493</v>
      </c>
      <c r="F251" s="227" t="s">
        <v>1444</v>
      </c>
      <c r="G251" s="219" t="s">
        <v>1675</v>
      </c>
      <c r="H251" s="220">
        <v>2</v>
      </c>
      <c r="I251" s="221"/>
      <c r="J251" s="190">
        <f>SUM(H251:H254)</f>
        <v>8</v>
      </c>
      <c r="K251" s="190">
        <f>COUNT(H251:H254)*2</f>
        <v>8</v>
      </c>
      <c r="L251" s="190"/>
    </row>
    <row r="252" spans="1:12" ht="74" x14ac:dyDescent="0.45">
      <c r="A252" s="186" t="s">
        <v>1832</v>
      </c>
      <c r="B252" s="187"/>
      <c r="C252" s="196"/>
      <c r="D252" s="196"/>
      <c r="E252" s="292" t="s">
        <v>2044</v>
      </c>
      <c r="F252" s="234" t="s">
        <v>1830</v>
      </c>
      <c r="G252" s="219" t="s">
        <v>1824</v>
      </c>
      <c r="H252" s="220">
        <v>2</v>
      </c>
      <c r="I252" s="221"/>
      <c r="J252" s="190"/>
      <c r="K252" s="190"/>
      <c r="L252" s="190"/>
    </row>
    <row r="253" spans="1:12" ht="111" x14ac:dyDescent="0.45">
      <c r="A253" s="186" t="s">
        <v>1832</v>
      </c>
      <c r="B253" s="187"/>
      <c r="C253" s="196"/>
      <c r="D253" s="196"/>
      <c r="E253" s="209" t="s">
        <v>2045</v>
      </c>
      <c r="F253" s="234" t="s">
        <v>2046</v>
      </c>
      <c r="G253" s="219" t="s">
        <v>1472</v>
      </c>
      <c r="H253" s="220">
        <v>2</v>
      </c>
      <c r="I253" s="221"/>
      <c r="J253" s="190"/>
      <c r="K253" s="190"/>
      <c r="L253" s="190"/>
    </row>
    <row r="254" spans="1:12" ht="37" x14ac:dyDescent="0.45">
      <c r="A254" s="186" t="s">
        <v>1832</v>
      </c>
      <c r="B254" s="187"/>
      <c r="C254" s="196"/>
      <c r="D254" s="196"/>
      <c r="E254" s="195" t="s">
        <v>499</v>
      </c>
      <c r="F254" s="227" t="s">
        <v>500</v>
      </c>
      <c r="G254" s="219" t="s">
        <v>1707</v>
      </c>
      <c r="H254" s="220">
        <v>2</v>
      </c>
      <c r="I254" s="221"/>
      <c r="J254" s="190"/>
      <c r="K254" s="190"/>
      <c r="L254" s="190"/>
    </row>
    <row r="255" spans="1:12" ht="18.5" x14ac:dyDescent="0.45">
      <c r="A255" s="186" t="s">
        <v>1832</v>
      </c>
      <c r="B255" s="187" t="s">
        <v>453</v>
      </c>
      <c r="C255" s="384" t="s">
        <v>436</v>
      </c>
      <c r="D255" s="370"/>
      <c r="E255" s="370"/>
      <c r="F255" s="370"/>
      <c r="G255" s="370"/>
      <c r="H255" s="370"/>
      <c r="I255" s="385"/>
      <c r="J255" s="190">
        <f>SUM(H256:H261)</f>
        <v>12</v>
      </c>
      <c r="K255" s="190">
        <f>COUNT(H256:H261)*2</f>
        <v>12</v>
      </c>
      <c r="L255" s="190"/>
    </row>
    <row r="256" spans="1:12" ht="129.5" x14ac:dyDescent="0.45">
      <c r="A256" s="186" t="s">
        <v>1832</v>
      </c>
      <c r="B256" s="187" t="s">
        <v>1268</v>
      </c>
      <c r="C256" s="196"/>
      <c r="D256" s="196" t="s">
        <v>1571</v>
      </c>
      <c r="E256" s="196" t="s">
        <v>438</v>
      </c>
      <c r="F256" s="227" t="s">
        <v>1797</v>
      </c>
      <c r="G256" s="219" t="s">
        <v>1707</v>
      </c>
      <c r="H256" s="220">
        <v>2</v>
      </c>
      <c r="I256" s="221"/>
      <c r="J256" s="190">
        <f>SUM(H256:H258)</f>
        <v>6</v>
      </c>
      <c r="K256" s="190">
        <f>COUNT(H256:H258)*2</f>
        <v>6</v>
      </c>
      <c r="L256" s="190"/>
    </row>
    <row r="257" spans="1:12" ht="185" x14ac:dyDescent="0.45">
      <c r="A257" s="186" t="s">
        <v>1832</v>
      </c>
      <c r="B257" s="187"/>
      <c r="C257" s="196"/>
      <c r="D257" s="196"/>
      <c r="E257" s="196" t="s">
        <v>440</v>
      </c>
      <c r="F257" s="227" t="s">
        <v>2047</v>
      </c>
      <c r="G257" s="219" t="s">
        <v>1694</v>
      </c>
      <c r="H257" s="220">
        <v>2</v>
      </c>
      <c r="I257" s="221"/>
      <c r="J257" s="190"/>
      <c r="K257" s="190"/>
      <c r="L257" s="190"/>
    </row>
    <row r="258" spans="1:12" ht="148" x14ac:dyDescent="0.45">
      <c r="A258" s="186" t="s">
        <v>1832</v>
      </c>
      <c r="B258" s="187"/>
      <c r="C258" s="196"/>
      <c r="D258" s="195"/>
      <c r="E258" s="202" t="s">
        <v>442</v>
      </c>
      <c r="F258" s="226" t="s">
        <v>1919</v>
      </c>
      <c r="G258" s="219" t="s">
        <v>1824</v>
      </c>
      <c r="H258" s="220">
        <v>2</v>
      </c>
      <c r="I258" s="221"/>
      <c r="J258" s="190"/>
      <c r="K258" s="190"/>
      <c r="L258" s="190"/>
    </row>
    <row r="259" spans="1:12" ht="129.5" x14ac:dyDescent="0.45">
      <c r="A259" s="186" t="s">
        <v>1832</v>
      </c>
      <c r="B259" s="187" t="s">
        <v>1269</v>
      </c>
      <c r="C259" s="196"/>
      <c r="D259" s="196" t="s">
        <v>1572</v>
      </c>
      <c r="E259" s="207" t="s">
        <v>445</v>
      </c>
      <c r="F259" s="227" t="s">
        <v>2170</v>
      </c>
      <c r="G259" s="219" t="s">
        <v>1671</v>
      </c>
      <c r="H259" s="220">
        <v>2</v>
      </c>
      <c r="I259" s="221"/>
      <c r="J259" s="190">
        <f>SUM(H259:H261)</f>
        <v>6</v>
      </c>
      <c r="K259" s="190">
        <f>COUNT(H259:H261)*2</f>
        <v>6</v>
      </c>
      <c r="L259" s="190"/>
    </row>
    <row r="260" spans="1:12" ht="92.5" x14ac:dyDescent="0.45">
      <c r="A260" s="186" t="s">
        <v>1832</v>
      </c>
      <c r="B260" s="187"/>
      <c r="C260" s="196"/>
      <c r="D260" s="196"/>
      <c r="E260" s="207" t="s">
        <v>449</v>
      </c>
      <c r="F260" s="293" t="s">
        <v>1920</v>
      </c>
      <c r="G260" s="219" t="s">
        <v>1675</v>
      </c>
      <c r="H260" s="220">
        <v>2</v>
      </c>
      <c r="I260" s="221"/>
      <c r="J260" s="190"/>
      <c r="K260" s="190"/>
      <c r="L260" s="190"/>
    </row>
    <row r="261" spans="1:12" ht="111" x14ac:dyDescent="0.45">
      <c r="A261" s="186" t="s">
        <v>1832</v>
      </c>
      <c r="B261" s="187"/>
      <c r="C261" s="196"/>
      <c r="D261" s="196"/>
      <c r="E261" s="209" t="s">
        <v>1750</v>
      </c>
      <c r="F261" s="209" t="s">
        <v>2131</v>
      </c>
      <c r="G261" s="219" t="s">
        <v>1675</v>
      </c>
      <c r="H261" s="220">
        <v>2</v>
      </c>
      <c r="I261" s="221"/>
      <c r="J261" s="190"/>
      <c r="K261" s="190"/>
      <c r="L261" s="190"/>
    </row>
    <row r="262" spans="1:12" ht="18.5" x14ac:dyDescent="0.45">
      <c r="A262" s="186" t="s">
        <v>1832</v>
      </c>
      <c r="B262" s="187" t="s">
        <v>469</v>
      </c>
      <c r="C262" s="396" t="s">
        <v>454</v>
      </c>
      <c r="D262" s="397"/>
      <c r="E262" s="397"/>
      <c r="F262" s="397"/>
      <c r="G262" s="397"/>
      <c r="H262" s="397"/>
      <c r="I262" s="398"/>
      <c r="J262" s="212">
        <f>SUM(H263:H269)</f>
        <v>14</v>
      </c>
      <c r="K262" s="190">
        <f>COUNT(H263:H269)*2</f>
        <v>14</v>
      </c>
      <c r="L262" s="190"/>
    </row>
    <row r="263" spans="1:12" ht="185" x14ac:dyDescent="0.45">
      <c r="A263" s="186" t="s">
        <v>1832</v>
      </c>
      <c r="B263" s="187" t="s">
        <v>1270</v>
      </c>
      <c r="C263" s="196"/>
      <c r="D263" s="196" t="s">
        <v>455</v>
      </c>
      <c r="E263" s="251" t="s">
        <v>456</v>
      </c>
      <c r="F263" s="250" t="s">
        <v>2132</v>
      </c>
      <c r="G263" s="256" t="s">
        <v>1472</v>
      </c>
      <c r="H263" s="220">
        <v>2</v>
      </c>
      <c r="I263" s="221"/>
      <c r="J263" s="190">
        <f>SUM(H263:H266)</f>
        <v>8</v>
      </c>
      <c r="K263" s="190">
        <f>COUNT(H263:H266)*2</f>
        <v>8</v>
      </c>
      <c r="L263" s="190"/>
    </row>
    <row r="264" spans="1:12" ht="129.5" x14ac:dyDescent="0.45">
      <c r="A264" s="186" t="s">
        <v>1832</v>
      </c>
      <c r="B264" s="187"/>
      <c r="C264" s="196"/>
      <c r="D264" s="196"/>
      <c r="E264" s="195" t="s">
        <v>2172</v>
      </c>
      <c r="F264" s="227" t="s">
        <v>2173</v>
      </c>
      <c r="G264" s="219" t="s">
        <v>1698</v>
      </c>
      <c r="H264" s="220">
        <v>2</v>
      </c>
      <c r="I264" s="221"/>
      <c r="J264" s="190"/>
      <c r="K264" s="190"/>
      <c r="L264" s="190"/>
    </row>
    <row r="265" spans="1:12" ht="55.5" x14ac:dyDescent="0.45">
      <c r="A265" s="186" t="s">
        <v>1832</v>
      </c>
      <c r="B265" s="187"/>
      <c r="C265" s="196"/>
      <c r="D265" s="196"/>
      <c r="E265" s="195" t="s">
        <v>1749</v>
      </c>
      <c r="F265" s="227" t="s">
        <v>1921</v>
      </c>
      <c r="G265" s="219" t="s">
        <v>1826</v>
      </c>
      <c r="H265" s="220">
        <v>2</v>
      </c>
      <c r="I265" s="221"/>
      <c r="J265" s="190"/>
      <c r="K265" s="190"/>
      <c r="L265" s="190"/>
    </row>
    <row r="266" spans="1:12" ht="55.5" x14ac:dyDescent="0.45">
      <c r="A266" s="186" t="s">
        <v>1832</v>
      </c>
      <c r="B266" s="187"/>
      <c r="C266" s="196"/>
      <c r="D266" s="196"/>
      <c r="E266" s="195" t="s">
        <v>2171</v>
      </c>
      <c r="F266" s="234" t="s">
        <v>2227</v>
      </c>
      <c r="G266" s="219" t="s">
        <v>1472</v>
      </c>
      <c r="H266" s="220">
        <v>2</v>
      </c>
      <c r="I266" s="221"/>
      <c r="J266" s="190"/>
      <c r="K266" s="190"/>
      <c r="L266" s="190"/>
    </row>
    <row r="267" spans="1:12" ht="111" x14ac:dyDescent="0.45">
      <c r="A267" s="186" t="s">
        <v>1832</v>
      </c>
      <c r="B267" s="187" t="s">
        <v>1271</v>
      </c>
      <c r="C267" s="196"/>
      <c r="D267" s="207" t="s">
        <v>1573</v>
      </c>
      <c r="E267" s="195" t="s">
        <v>463</v>
      </c>
      <c r="F267" s="227" t="s">
        <v>2174</v>
      </c>
      <c r="G267" s="219" t="s">
        <v>1698</v>
      </c>
      <c r="H267" s="220">
        <v>2</v>
      </c>
      <c r="I267" s="221"/>
      <c r="J267" s="190">
        <f>SUM(H267:H269)</f>
        <v>6</v>
      </c>
      <c r="K267" s="190">
        <f>COUNT(H267:H269)*2</f>
        <v>6</v>
      </c>
      <c r="L267" s="190"/>
    </row>
    <row r="268" spans="1:12" ht="111" x14ac:dyDescent="0.45">
      <c r="A268" s="186" t="s">
        <v>1832</v>
      </c>
      <c r="B268" s="187"/>
      <c r="C268" s="196"/>
      <c r="D268" s="281"/>
      <c r="E268" s="209" t="s">
        <v>465</v>
      </c>
      <c r="F268" s="234" t="s">
        <v>2175</v>
      </c>
      <c r="G268" s="197" t="s">
        <v>1671</v>
      </c>
      <c r="H268" s="220">
        <v>2</v>
      </c>
      <c r="I268" s="221"/>
      <c r="J268" s="190"/>
      <c r="K268" s="190"/>
      <c r="L268" s="190"/>
    </row>
    <row r="269" spans="1:12" ht="111" x14ac:dyDescent="0.45">
      <c r="A269" s="186" t="s">
        <v>1832</v>
      </c>
      <c r="B269" s="187"/>
      <c r="C269" s="196"/>
      <c r="D269" s="196"/>
      <c r="E269" s="195" t="s">
        <v>1574</v>
      </c>
      <c r="F269" s="234" t="s">
        <v>1922</v>
      </c>
      <c r="G269" s="219" t="s">
        <v>1707</v>
      </c>
      <c r="H269" s="220">
        <v>2</v>
      </c>
      <c r="I269" s="221"/>
      <c r="J269" s="190"/>
      <c r="K269" s="190"/>
      <c r="L269" s="190"/>
    </row>
    <row r="270" spans="1:12" ht="18.5" x14ac:dyDescent="0.45">
      <c r="A270" s="186" t="s">
        <v>1832</v>
      </c>
      <c r="B270" s="187" t="s">
        <v>490</v>
      </c>
      <c r="C270" s="384" t="s">
        <v>470</v>
      </c>
      <c r="D270" s="370"/>
      <c r="E270" s="370"/>
      <c r="F270" s="370"/>
      <c r="G270" s="370"/>
      <c r="H270" s="370"/>
      <c r="I270" s="385"/>
      <c r="J270" s="190">
        <f>SUM(H271:H277)</f>
        <v>14</v>
      </c>
      <c r="K270" s="190">
        <f>COUNT(H271:H277)*2</f>
        <v>14</v>
      </c>
      <c r="L270" s="190"/>
    </row>
    <row r="271" spans="1:12" ht="92.5" x14ac:dyDescent="0.45">
      <c r="A271" s="186" t="s">
        <v>1832</v>
      </c>
      <c r="B271" s="187" t="s">
        <v>1273</v>
      </c>
      <c r="C271" s="196"/>
      <c r="D271" s="196" t="s">
        <v>471</v>
      </c>
      <c r="E271" s="195" t="s">
        <v>472</v>
      </c>
      <c r="F271" s="227" t="s">
        <v>2048</v>
      </c>
      <c r="G271" s="219" t="s">
        <v>1708</v>
      </c>
      <c r="H271" s="220">
        <v>2</v>
      </c>
      <c r="I271" s="221"/>
      <c r="J271" s="190">
        <f>SUM(H271:H273)</f>
        <v>6</v>
      </c>
      <c r="K271" s="190">
        <f>COUNT(H271:H273)*2</f>
        <v>6</v>
      </c>
      <c r="L271" s="190"/>
    </row>
    <row r="272" spans="1:12" ht="55.5" x14ac:dyDescent="0.45">
      <c r="A272" s="186" t="s">
        <v>1832</v>
      </c>
      <c r="B272" s="187"/>
      <c r="C272" s="196"/>
      <c r="D272" s="196"/>
      <c r="E272" s="195" t="s">
        <v>1712</v>
      </c>
      <c r="F272" s="227" t="s">
        <v>1713</v>
      </c>
      <c r="G272" s="219" t="s">
        <v>1671</v>
      </c>
      <c r="H272" s="220">
        <v>2</v>
      </c>
      <c r="I272" s="221"/>
      <c r="J272" s="190"/>
      <c r="K272" s="190"/>
      <c r="L272" s="190"/>
    </row>
    <row r="273" spans="1:12" ht="111" x14ac:dyDescent="0.45">
      <c r="A273" s="186" t="s">
        <v>1832</v>
      </c>
      <c r="B273" s="187"/>
      <c r="C273" s="196"/>
      <c r="D273" s="196"/>
      <c r="E273" s="195" t="s">
        <v>1715</v>
      </c>
      <c r="F273" s="227" t="s">
        <v>1714</v>
      </c>
      <c r="G273" s="219" t="s">
        <v>1707</v>
      </c>
      <c r="H273" s="220">
        <v>2</v>
      </c>
      <c r="I273" s="221"/>
      <c r="J273" s="190"/>
      <c r="K273" s="190"/>
      <c r="L273" s="190"/>
    </row>
    <row r="274" spans="1:12" ht="74" x14ac:dyDescent="0.45">
      <c r="A274" s="186" t="s">
        <v>1832</v>
      </c>
      <c r="B274" s="187" t="s">
        <v>1664</v>
      </c>
      <c r="C274" s="196"/>
      <c r="D274" s="207" t="s">
        <v>1383</v>
      </c>
      <c r="E274" s="209" t="s">
        <v>1716</v>
      </c>
      <c r="F274" s="227" t="s">
        <v>2208</v>
      </c>
      <c r="G274" s="219" t="s">
        <v>1472</v>
      </c>
      <c r="H274" s="220">
        <v>2</v>
      </c>
      <c r="I274" s="221"/>
      <c r="J274" s="190">
        <f>SUM(H274:H275)</f>
        <v>4</v>
      </c>
      <c r="K274" s="190">
        <f>COUNT(H274:H275)*2</f>
        <v>4</v>
      </c>
      <c r="L274" s="190"/>
    </row>
    <row r="275" spans="1:12" ht="55.5" x14ac:dyDescent="0.45">
      <c r="A275" s="186" t="s">
        <v>1832</v>
      </c>
      <c r="B275" s="187"/>
      <c r="C275" s="196"/>
      <c r="D275" s="196"/>
      <c r="E275" s="195" t="s">
        <v>481</v>
      </c>
      <c r="F275" s="227" t="s">
        <v>482</v>
      </c>
      <c r="G275" s="219" t="s">
        <v>1472</v>
      </c>
      <c r="H275" s="220">
        <v>2</v>
      </c>
      <c r="I275" s="221"/>
      <c r="J275" s="190"/>
      <c r="K275" s="190"/>
      <c r="L275" s="190"/>
    </row>
    <row r="276" spans="1:12" ht="129.5" x14ac:dyDescent="0.45">
      <c r="A276" s="186" t="s">
        <v>1832</v>
      </c>
      <c r="B276" s="187" t="s">
        <v>1663</v>
      </c>
      <c r="C276" s="196"/>
      <c r="D276" s="196" t="s">
        <v>483</v>
      </c>
      <c r="E276" s="195" t="s">
        <v>484</v>
      </c>
      <c r="F276" s="227" t="s">
        <v>2176</v>
      </c>
      <c r="G276" s="219" t="s">
        <v>1705</v>
      </c>
      <c r="H276" s="220">
        <v>2</v>
      </c>
      <c r="I276" s="221"/>
      <c r="J276" s="190">
        <f>SUM(H276:H277)</f>
        <v>4</v>
      </c>
      <c r="K276" s="190">
        <f>COUNT(H276:H277)*2</f>
        <v>4</v>
      </c>
      <c r="L276" s="190"/>
    </row>
    <row r="277" spans="1:12" ht="148" x14ac:dyDescent="0.45">
      <c r="A277" s="186" t="s">
        <v>1832</v>
      </c>
      <c r="B277" s="187"/>
      <c r="C277" s="196"/>
      <c r="D277" s="196"/>
      <c r="E277" s="195" t="s">
        <v>486</v>
      </c>
      <c r="F277" s="227" t="s">
        <v>2177</v>
      </c>
      <c r="G277" s="219" t="s">
        <v>1472</v>
      </c>
      <c r="H277" s="220">
        <v>2</v>
      </c>
      <c r="I277" s="221"/>
      <c r="J277" s="190"/>
      <c r="K277" s="190"/>
      <c r="L277" s="190"/>
    </row>
    <row r="278" spans="1:12" ht="18.5" x14ac:dyDescent="0.45">
      <c r="A278" s="186" t="s">
        <v>1832</v>
      </c>
      <c r="B278" s="187" t="s">
        <v>501</v>
      </c>
      <c r="C278" s="384" t="s">
        <v>1361</v>
      </c>
      <c r="D278" s="370"/>
      <c r="E278" s="370"/>
      <c r="F278" s="370"/>
      <c r="G278" s="370"/>
      <c r="H278" s="370"/>
      <c r="I278" s="385"/>
      <c r="J278" s="190">
        <f>SUM(H279:H283)</f>
        <v>10</v>
      </c>
      <c r="K278" s="190">
        <f>COUNT(H279:H283)*2</f>
        <v>10</v>
      </c>
      <c r="L278" s="190"/>
    </row>
    <row r="279" spans="1:12" ht="92.5" x14ac:dyDescent="0.45">
      <c r="A279" s="186" t="s">
        <v>1832</v>
      </c>
      <c r="B279" s="187" t="s">
        <v>1277</v>
      </c>
      <c r="C279" s="204"/>
      <c r="D279" s="196" t="s">
        <v>503</v>
      </c>
      <c r="E279" s="195" t="s">
        <v>1575</v>
      </c>
      <c r="F279" s="227" t="s">
        <v>1923</v>
      </c>
      <c r="G279" s="219" t="s">
        <v>1675</v>
      </c>
      <c r="H279" s="220">
        <v>2</v>
      </c>
      <c r="I279" s="221"/>
      <c r="J279" s="190">
        <f>SUM(H279:H281)</f>
        <v>6</v>
      </c>
      <c r="K279" s="190">
        <f>COUNT(H279:H281)*2</f>
        <v>6</v>
      </c>
      <c r="L279" s="190"/>
    </row>
    <row r="280" spans="1:12" ht="92.5" x14ac:dyDescent="0.45">
      <c r="A280" s="186" t="s">
        <v>1832</v>
      </c>
      <c r="B280" s="187"/>
      <c r="C280" s="196"/>
      <c r="D280" s="196"/>
      <c r="E280" s="195" t="s">
        <v>506</v>
      </c>
      <c r="F280" s="227" t="s">
        <v>1576</v>
      </c>
      <c r="G280" s="219" t="s">
        <v>1675</v>
      </c>
      <c r="H280" s="220">
        <v>2</v>
      </c>
      <c r="I280" s="221"/>
      <c r="J280" s="190"/>
      <c r="K280" s="190"/>
      <c r="L280" s="190"/>
    </row>
    <row r="281" spans="1:12" ht="111" x14ac:dyDescent="0.45">
      <c r="A281" s="186" t="s">
        <v>1832</v>
      </c>
      <c r="B281" s="187"/>
      <c r="C281" s="196"/>
      <c r="D281" s="196"/>
      <c r="E281" s="209" t="s">
        <v>2049</v>
      </c>
      <c r="F281" s="234" t="s">
        <v>1924</v>
      </c>
      <c r="G281" s="219" t="s">
        <v>1826</v>
      </c>
      <c r="H281" s="220">
        <v>2</v>
      </c>
      <c r="I281" s="221"/>
      <c r="J281" s="190"/>
      <c r="K281" s="190"/>
      <c r="L281" s="190"/>
    </row>
    <row r="282" spans="1:12" ht="74" x14ac:dyDescent="0.45">
      <c r="A282" s="186" t="s">
        <v>1832</v>
      </c>
      <c r="B282" s="187" t="s">
        <v>1278</v>
      </c>
      <c r="C282" s="196"/>
      <c r="D282" s="196" t="s">
        <v>1925</v>
      </c>
      <c r="E282" s="195" t="s">
        <v>1384</v>
      </c>
      <c r="F282" s="227" t="s">
        <v>1577</v>
      </c>
      <c r="G282" s="219" t="s">
        <v>1692</v>
      </c>
      <c r="H282" s="220">
        <v>2</v>
      </c>
      <c r="I282" s="294"/>
      <c r="J282" s="190">
        <f>SUM(H282:H283)</f>
        <v>4</v>
      </c>
      <c r="K282" s="190">
        <f>COUNT(H282:H283)*2</f>
        <v>4</v>
      </c>
      <c r="L282" s="190"/>
    </row>
    <row r="283" spans="1:12" ht="55.5" x14ac:dyDescent="0.45">
      <c r="A283" s="186" t="s">
        <v>1832</v>
      </c>
      <c r="B283" s="187"/>
      <c r="C283" s="196"/>
      <c r="D283" s="196"/>
      <c r="E283" s="195" t="s">
        <v>1926</v>
      </c>
      <c r="F283" s="227" t="s">
        <v>514</v>
      </c>
      <c r="G283" s="219" t="s">
        <v>1675</v>
      </c>
      <c r="H283" s="220">
        <v>2</v>
      </c>
      <c r="I283" s="221"/>
      <c r="J283" s="190"/>
      <c r="K283" s="190"/>
      <c r="L283" s="190"/>
    </row>
    <row r="284" spans="1:12" ht="18.5" x14ac:dyDescent="0.45">
      <c r="A284" s="186" t="s">
        <v>1832</v>
      </c>
      <c r="B284" s="187" t="s">
        <v>515</v>
      </c>
      <c r="C284" s="384" t="s">
        <v>1362</v>
      </c>
      <c r="D284" s="370"/>
      <c r="E284" s="370"/>
      <c r="F284" s="370"/>
      <c r="G284" s="370"/>
      <c r="H284" s="370"/>
      <c r="I284" s="385"/>
      <c r="J284" s="190">
        <f>SUM(H285:H302)</f>
        <v>36</v>
      </c>
      <c r="K284" s="190">
        <f>COUNT(H285:H302)*2</f>
        <v>36</v>
      </c>
      <c r="L284" s="190"/>
    </row>
    <row r="285" spans="1:12" ht="388.5" x14ac:dyDescent="0.45">
      <c r="A285" s="186" t="s">
        <v>1834</v>
      </c>
      <c r="B285" s="187" t="s">
        <v>1279</v>
      </c>
      <c r="C285" s="196"/>
      <c r="D285" s="196" t="s">
        <v>1578</v>
      </c>
      <c r="E285" s="196" t="s">
        <v>1717</v>
      </c>
      <c r="F285" s="224" t="s">
        <v>2209</v>
      </c>
      <c r="G285" s="219" t="s">
        <v>1671</v>
      </c>
      <c r="H285" s="220">
        <v>2</v>
      </c>
      <c r="I285" s="221"/>
      <c r="J285" s="190">
        <f>SUM(H285:H289)</f>
        <v>10</v>
      </c>
      <c r="K285" s="190">
        <f>COUNT(H285:H289)*2</f>
        <v>10</v>
      </c>
      <c r="L285" s="190"/>
    </row>
    <row r="286" spans="1:12" ht="409.5" x14ac:dyDescent="0.45">
      <c r="A286" s="186" t="s">
        <v>1834</v>
      </c>
      <c r="B286" s="187"/>
      <c r="C286" s="196"/>
      <c r="D286" s="196"/>
      <c r="E286" s="202" t="s">
        <v>520</v>
      </c>
      <c r="F286" s="227" t="s">
        <v>2210</v>
      </c>
      <c r="G286" s="219" t="s">
        <v>1718</v>
      </c>
      <c r="H286" s="220">
        <v>2</v>
      </c>
      <c r="I286" s="221"/>
      <c r="J286" s="190"/>
      <c r="K286" s="190"/>
      <c r="L286" s="190"/>
    </row>
    <row r="287" spans="1:12" ht="55.5" x14ac:dyDescent="0.45">
      <c r="A287" s="186" t="s">
        <v>1834</v>
      </c>
      <c r="B287" s="187"/>
      <c r="C287" s="196"/>
      <c r="D287" s="196"/>
      <c r="E287" s="202" t="s">
        <v>522</v>
      </c>
      <c r="F287" s="227" t="s">
        <v>1670</v>
      </c>
      <c r="G287" s="219" t="s">
        <v>1675</v>
      </c>
      <c r="H287" s="220">
        <v>2</v>
      </c>
      <c r="I287" s="221"/>
      <c r="J287" s="190"/>
      <c r="K287" s="190"/>
      <c r="L287" s="190"/>
    </row>
    <row r="288" spans="1:12" ht="74" x14ac:dyDescent="0.45">
      <c r="A288" s="186" t="s">
        <v>1834</v>
      </c>
      <c r="B288" s="187"/>
      <c r="C288" s="196"/>
      <c r="D288" s="196"/>
      <c r="E288" s="195" t="s">
        <v>1579</v>
      </c>
      <c r="F288" s="227" t="s">
        <v>1927</v>
      </c>
      <c r="G288" s="219" t="s">
        <v>1707</v>
      </c>
      <c r="H288" s="220">
        <v>2</v>
      </c>
      <c r="I288" s="221"/>
      <c r="J288" s="190"/>
      <c r="K288" s="190"/>
      <c r="L288" s="190"/>
    </row>
    <row r="289" spans="1:12" ht="222" x14ac:dyDescent="0.45">
      <c r="A289" s="186" t="s">
        <v>1834</v>
      </c>
      <c r="B289" s="187"/>
      <c r="C289" s="196"/>
      <c r="D289" s="196"/>
      <c r="E289" s="196" t="s">
        <v>1580</v>
      </c>
      <c r="F289" s="227" t="s">
        <v>1581</v>
      </c>
      <c r="G289" s="219" t="s">
        <v>1812</v>
      </c>
      <c r="H289" s="220">
        <v>2</v>
      </c>
      <c r="I289" s="221"/>
      <c r="J289" s="190"/>
      <c r="K289" s="190"/>
      <c r="L289" s="190"/>
    </row>
    <row r="290" spans="1:12" ht="148" x14ac:dyDescent="0.45">
      <c r="A290" s="186" t="s">
        <v>1835</v>
      </c>
      <c r="B290" s="187" t="s">
        <v>1280</v>
      </c>
      <c r="C290" s="196"/>
      <c r="D290" s="196" t="s">
        <v>528</v>
      </c>
      <c r="E290" s="205" t="s">
        <v>529</v>
      </c>
      <c r="F290" s="224" t="s">
        <v>1928</v>
      </c>
      <c r="G290" s="219" t="s">
        <v>1675</v>
      </c>
      <c r="H290" s="220">
        <v>2</v>
      </c>
      <c r="I290" s="221"/>
      <c r="J290" s="190">
        <f>SUM(H290:H298)</f>
        <v>18</v>
      </c>
      <c r="K290" s="190">
        <f>COUNT(H290:H298)*2</f>
        <v>18</v>
      </c>
      <c r="L290" s="190"/>
    </row>
    <row r="291" spans="1:12" ht="409.5" x14ac:dyDescent="0.45">
      <c r="A291" s="186" t="s">
        <v>1835</v>
      </c>
      <c r="B291" s="187"/>
      <c r="C291" s="196"/>
      <c r="D291" s="196"/>
      <c r="E291" s="196" t="s">
        <v>1418</v>
      </c>
      <c r="F291" s="224" t="s">
        <v>2211</v>
      </c>
      <c r="G291" s="219" t="s">
        <v>1671</v>
      </c>
      <c r="H291" s="220">
        <v>2</v>
      </c>
      <c r="I291" s="221"/>
      <c r="J291" s="190"/>
      <c r="K291" s="190"/>
      <c r="L291" s="190"/>
    </row>
    <row r="292" spans="1:12" ht="55.5" x14ac:dyDescent="0.45">
      <c r="A292" s="186" t="s">
        <v>1835</v>
      </c>
      <c r="B292" s="187"/>
      <c r="C292" s="196"/>
      <c r="D292" s="196"/>
      <c r="E292" s="196" t="s">
        <v>533</v>
      </c>
      <c r="F292" s="224" t="s">
        <v>1720</v>
      </c>
      <c r="G292" s="219" t="s">
        <v>1705</v>
      </c>
      <c r="H292" s="220">
        <v>2</v>
      </c>
      <c r="I292" s="221"/>
      <c r="J292" s="190"/>
      <c r="K292" s="190"/>
      <c r="L292" s="190"/>
    </row>
    <row r="293" spans="1:12" ht="222" x14ac:dyDescent="0.45">
      <c r="A293" s="186" t="s">
        <v>1835</v>
      </c>
      <c r="B293" s="187"/>
      <c r="C293" s="196"/>
      <c r="D293" s="196"/>
      <c r="E293" s="196" t="s">
        <v>535</v>
      </c>
      <c r="F293" s="224" t="s">
        <v>2212</v>
      </c>
      <c r="G293" s="219" t="s">
        <v>1719</v>
      </c>
      <c r="H293" s="220">
        <v>2</v>
      </c>
      <c r="I293" s="221"/>
      <c r="J293" s="190"/>
      <c r="K293" s="190"/>
      <c r="L293" s="190"/>
    </row>
    <row r="294" spans="1:12" ht="333" x14ac:dyDescent="0.45">
      <c r="A294" s="186" t="s">
        <v>1835</v>
      </c>
      <c r="B294" s="187"/>
      <c r="C294" s="196"/>
      <c r="D294" s="196"/>
      <c r="E294" s="196" t="s">
        <v>537</v>
      </c>
      <c r="F294" s="224" t="s">
        <v>2213</v>
      </c>
      <c r="G294" s="219" t="s">
        <v>1692</v>
      </c>
      <c r="H294" s="220">
        <v>2</v>
      </c>
      <c r="I294" s="221"/>
      <c r="J294" s="190"/>
      <c r="K294" s="190"/>
      <c r="L294" s="190"/>
    </row>
    <row r="295" spans="1:12" ht="148" x14ac:dyDescent="0.45">
      <c r="A295" s="186" t="s">
        <v>1835</v>
      </c>
      <c r="B295" s="187"/>
      <c r="C295" s="196"/>
      <c r="D295" s="196"/>
      <c r="E295" s="196" t="s">
        <v>539</v>
      </c>
      <c r="F295" s="224" t="s">
        <v>2214</v>
      </c>
      <c r="G295" s="219" t="s">
        <v>1671</v>
      </c>
      <c r="H295" s="220">
        <v>2</v>
      </c>
      <c r="I295" s="221"/>
      <c r="J295" s="190"/>
      <c r="K295" s="190"/>
      <c r="L295" s="190"/>
    </row>
    <row r="296" spans="1:12" ht="74" x14ac:dyDescent="0.45">
      <c r="A296" s="186" t="s">
        <v>1835</v>
      </c>
      <c r="B296" s="187"/>
      <c r="C296" s="196"/>
      <c r="D296" s="196"/>
      <c r="E296" s="196" t="s">
        <v>1929</v>
      </c>
      <c r="F296" s="224" t="s">
        <v>1582</v>
      </c>
      <c r="G296" s="219" t="s">
        <v>1675</v>
      </c>
      <c r="H296" s="220">
        <v>2</v>
      </c>
      <c r="I296" s="221"/>
      <c r="J296" s="190"/>
      <c r="K296" s="190"/>
      <c r="L296" s="190"/>
    </row>
    <row r="297" spans="1:12" ht="55.5" x14ac:dyDescent="0.45">
      <c r="A297" s="186" t="s">
        <v>1835</v>
      </c>
      <c r="B297" s="187"/>
      <c r="C297" s="196"/>
      <c r="D297" s="196"/>
      <c r="E297" s="196" t="s">
        <v>1930</v>
      </c>
      <c r="F297" s="224" t="s">
        <v>1583</v>
      </c>
      <c r="G297" s="219" t="s">
        <v>1671</v>
      </c>
      <c r="H297" s="220">
        <v>2</v>
      </c>
      <c r="I297" s="221"/>
      <c r="J297" s="190"/>
      <c r="K297" s="190"/>
      <c r="L297" s="190"/>
    </row>
    <row r="298" spans="1:12" ht="240.5" x14ac:dyDescent="0.45">
      <c r="A298" s="186" t="s">
        <v>1835</v>
      </c>
      <c r="B298" s="187"/>
      <c r="C298" s="196"/>
      <c r="D298" s="196"/>
      <c r="E298" s="196" t="s">
        <v>1584</v>
      </c>
      <c r="F298" s="224" t="s">
        <v>1585</v>
      </c>
      <c r="G298" s="219" t="s">
        <v>1827</v>
      </c>
      <c r="H298" s="220">
        <v>2</v>
      </c>
      <c r="I298" s="221"/>
      <c r="J298" s="190"/>
      <c r="K298" s="190"/>
      <c r="L298" s="190"/>
    </row>
    <row r="299" spans="1:12" ht="409.5" x14ac:dyDescent="0.45">
      <c r="A299" s="186" t="s">
        <v>1836</v>
      </c>
      <c r="B299" s="187" t="s">
        <v>1281</v>
      </c>
      <c r="C299" s="196"/>
      <c r="D299" s="196" t="s">
        <v>10</v>
      </c>
      <c r="E299" s="196" t="s">
        <v>547</v>
      </c>
      <c r="F299" s="224" t="s">
        <v>2215</v>
      </c>
      <c r="G299" s="219" t="s">
        <v>1671</v>
      </c>
      <c r="H299" s="220">
        <v>2</v>
      </c>
      <c r="I299" s="221"/>
      <c r="J299" s="190">
        <f>SUM(H299:H302)</f>
        <v>8</v>
      </c>
      <c r="K299" s="190">
        <f>COUNT(H299:H302)*2</f>
        <v>8</v>
      </c>
      <c r="L299" s="190"/>
    </row>
    <row r="300" spans="1:12" ht="166.5" x14ac:dyDescent="0.45">
      <c r="A300" s="186" t="s">
        <v>1836</v>
      </c>
      <c r="B300" s="187"/>
      <c r="C300" s="196"/>
      <c r="D300" s="196"/>
      <c r="E300" s="196" t="s">
        <v>1407</v>
      </c>
      <c r="F300" s="224" t="s">
        <v>2050</v>
      </c>
      <c r="G300" s="219" t="s">
        <v>1671</v>
      </c>
      <c r="H300" s="220">
        <v>2</v>
      </c>
      <c r="I300" s="221"/>
      <c r="J300" s="190"/>
      <c r="K300" s="190"/>
      <c r="L300" s="190"/>
    </row>
    <row r="301" spans="1:12" ht="148" x14ac:dyDescent="0.45">
      <c r="A301" s="186" t="s">
        <v>1836</v>
      </c>
      <c r="B301" s="187"/>
      <c r="C301" s="196"/>
      <c r="D301" s="196"/>
      <c r="E301" s="196" t="s">
        <v>1408</v>
      </c>
      <c r="F301" s="224" t="s">
        <v>1931</v>
      </c>
      <c r="G301" s="219" t="s">
        <v>1707</v>
      </c>
      <c r="H301" s="220">
        <v>2</v>
      </c>
      <c r="I301" s="221"/>
      <c r="J301" s="190"/>
      <c r="K301" s="190"/>
      <c r="L301" s="190"/>
    </row>
    <row r="302" spans="1:12" ht="74" x14ac:dyDescent="0.45">
      <c r="A302" s="186" t="s">
        <v>1836</v>
      </c>
      <c r="B302" s="187"/>
      <c r="C302" s="196"/>
      <c r="D302" s="196"/>
      <c r="E302" s="196" t="s">
        <v>1586</v>
      </c>
      <c r="F302" s="224" t="s">
        <v>1409</v>
      </c>
      <c r="G302" s="219" t="s">
        <v>1824</v>
      </c>
      <c r="H302" s="220">
        <v>2</v>
      </c>
      <c r="I302" s="221"/>
      <c r="J302" s="190"/>
      <c r="K302" s="190"/>
      <c r="L302" s="190"/>
    </row>
    <row r="303" spans="1:12" ht="18.5" x14ac:dyDescent="0.45">
      <c r="A303" s="186" t="s">
        <v>1832</v>
      </c>
      <c r="B303" s="187" t="s">
        <v>566</v>
      </c>
      <c r="C303" s="384" t="s">
        <v>1363</v>
      </c>
      <c r="D303" s="370"/>
      <c r="E303" s="370"/>
      <c r="F303" s="370"/>
      <c r="G303" s="370"/>
      <c r="H303" s="370"/>
      <c r="I303" s="385"/>
      <c r="J303" s="190">
        <f>SUM(H304:H308)</f>
        <v>10</v>
      </c>
      <c r="K303" s="190">
        <f>COUNT(H304:H308)*2</f>
        <v>10</v>
      </c>
      <c r="L303" s="190"/>
    </row>
    <row r="304" spans="1:12" ht="277.5" x14ac:dyDescent="0.45">
      <c r="A304" s="186" t="s">
        <v>1840</v>
      </c>
      <c r="B304" s="187" t="s">
        <v>1283</v>
      </c>
      <c r="C304" s="196"/>
      <c r="D304" s="196" t="s">
        <v>555</v>
      </c>
      <c r="E304" s="196" t="s">
        <v>556</v>
      </c>
      <c r="F304" s="224" t="s">
        <v>2216</v>
      </c>
      <c r="G304" s="219" t="s">
        <v>1675</v>
      </c>
      <c r="H304" s="220">
        <v>2</v>
      </c>
      <c r="I304" s="221"/>
      <c r="J304" s="190">
        <f>SUM(H304:H308)</f>
        <v>10</v>
      </c>
      <c r="K304" s="190">
        <f>COUNT(H304:H308)*2</f>
        <v>10</v>
      </c>
      <c r="L304" s="190"/>
    </row>
    <row r="305" spans="1:12" ht="240.5" x14ac:dyDescent="0.45">
      <c r="A305" s="186" t="s">
        <v>1840</v>
      </c>
      <c r="B305" s="187"/>
      <c r="C305" s="196"/>
      <c r="D305" s="196"/>
      <c r="E305" s="196" t="s">
        <v>1932</v>
      </c>
      <c r="F305" s="224" t="s">
        <v>1798</v>
      </c>
      <c r="G305" s="219" t="s">
        <v>1671</v>
      </c>
      <c r="H305" s="220">
        <v>2</v>
      </c>
      <c r="I305" s="221"/>
      <c r="J305" s="190"/>
      <c r="K305" s="190"/>
      <c r="L305" s="190"/>
    </row>
    <row r="306" spans="1:12" ht="277.5" x14ac:dyDescent="0.45">
      <c r="A306" s="186" t="s">
        <v>1840</v>
      </c>
      <c r="B306" s="187"/>
      <c r="C306" s="196"/>
      <c r="D306" s="196"/>
      <c r="E306" s="196" t="s">
        <v>1587</v>
      </c>
      <c r="F306" s="224" t="s">
        <v>2051</v>
      </c>
      <c r="G306" s="219" t="s">
        <v>1671</v>
      </c>
      <c r="H306" s="220">
        <v>2</v>
      </c>
      <c r="I306" s="221"/>
      <c r="J306" s="190"/>
      <c r="K306" s="190"/>
      <c r="L306" s="190"/>
    </row>
    <row r="307" spans="1:12" ht="55.5" x14ac:dyDescent="0.45">
      <c r="A307" s="186" t="s">
        <v>1840</v>
      </c>
      <c r="B307" s="187"/>
      <c r="C307" s="196"/>
      <c r="D307" s="196"/>
      <c r="E307" s="196" t="s">
        <v>562</v>
      </c>
      <c r="F307" s="228" t="s">
        <v>1588</v>
      </c>
      <c r="G307" s="229" t="s">
        <v>1685</v>
      </c>
      <c r="H307" s="220">
        <v>2</v>
      </c>
      <c r="I307" s="221"/>
      <c r="J307" s="190"/>
      <c r="K307" s="190"/>
      <c r="L307" s="190"/>
    </row>
    <row r="308" spans="1:12" ht="203.5" x14ac:dyDescent="0.45">
      <c r="A308" s="186" t="s">
        <v>1840</v>
      </c>
      <c r="B308" s="187"/>
      <c r="C308" s="196"/>
      <c r="D308" s="196"/>
      <c r="E308" s="196" t="s">
        <v>1589</v>
      </c>
      <c r="F308" s="224" t="s">
        <v>1933</v>
      </c>
      <c r="G308" s="219" t="s">
        <v>1824</v>
      </c>
      <c r="H308" s="220">
        <v>2</v>
      </c>
      <c r="I308" s="221"/>
      <c r="J308" s="190"/>
      <c r="K308" s="190"/>
      <c r="L308" s="190"/>
    </row>
    <row r="309" spans="1:12" ht="18.5" x14ac:dyDescent="0.45">
      <c r="A309" s="186" t="s">
        <v>1832</v>
      </c>
      <c r="B309" s="187" t="s">
        <v>624</v>
      </c>
      <c r="C309" s="384" t="s">
        <v>567</v>
      </c>
      <c r="D309" s="370"/>
      <c r="E309" s="370"/>
      <c r="F309" s="370"/>
      <c r="G309" s="370"/>
      <c r="H309" s="370"/>
      <c r="I309" s="385"/>
      <c r="J309" s="190">
        <f>SUM(H310:H333)</f>
        <v>48</v>
      </c>
      <c r="K309" s="190">
        <f>COUNT(H310:H333)*2</f>
        <v>48</v>
      </c>
      <c r="L309" s="190"/>
    </row>
    <row r="310" spans="1:12" ht="240.5" x14ac:dyDescent="0.45">
      <c r="A310" s="186" t="s">
        <v>1832</v>
      </c>
      <c r="B310" s="187" t="s">
        <v>1288</v>
      </c>
      <c r="C310" s="196"/>
      <c r="D310" s="196" t="s">
        <v>568</v>
      </c>
      <c r="E310" s="195" t="s">
        <v>1721</v>
      </c>
      <c r="F310" s="234" t="s">
        <v>1934</v>
      </c>
      <c r="G310" s="219" t="s">
        <v>1671</v>
      </c>
      <c r="H310" s="220">
        <v>2</v>
      </c>
      <c r="I310" s="221"/>
      <c r="J310" s="190">
        <f>SUM(H310:H317)</f>
        <v>16</v>
      </c>
      <c r="K310" s="190">
        <f>COUNT(H310:H317)*2</f>
        <v>16</v>
      </c>
      <c r="L310" s="190"/>
    </row>
    <row r="311" spans="1:12" ht="259" x14ac:dyDescent="0.45">
      <c r="A311" s="186" t="s">
        <v>1832</v>
      </c>
      <c r="B311" s="187"/>
      <c r="C311" s="196"/>
      <c r="D311" s="196"/>
      <c r="E311" s="195" t="s">
        <v>571</v>
      </c>
      <c r="F311" s="227" t="s">
        <v>2052</v>
      </c>
      <c r="G311" s="219" t="s">
        <v>1698</v>
      </c>
      <c r="H311" s="220">
        <v>2</v>
      </c>
      <c r="I311" s="221"/>
      <c r="J311" s="190"/>
      <c r="K311" s="190"/>
      <c r="L311" s="190"/>
    </row>
    <row r="312" spans="1:12" ht="148" x14ac:dyDescent="0.45">
      <c r="A312" s="186" t="s">
        <v>1832</v>
      </c>
      <c r="B312" s="187"/>
      <c r="C312" s="196"/>
      <c r="D312" s="196"/>
      <c r="E312" s="195" t="s">
        <v>573</v>
      </c>
      <c r="F312" s="227" t="s">
        <v>1590</v>
      </c>
      <c r="G312" s="219" t="s">
        <v>1698</v>
      </c>
      <c r="H312" s="220">
        <v>2</v>
      </c>
      <c r="I312" s="221"/>
      <c r="J312" s="190"/>
      <c r="K312" s="190"/>
      <c r="L312" s="190"/>
    </row>
    <row r="313" spans="1:12" ht="111" x14ac:dyDescent="0.45">
      <c r="A313" s="186" t="s">
        <v>1832</v>
      </c>
      <c r="B313" s="187"/>
      <c r="C313" s="196"/>
      <c r="D313" s="196"/>
      <c r="E313" s="195" t="s">
        <v>575</v>
      </c>
      <c r="F313" s="227" t="s">
        <v>1591</v>
      </c>
      <c r="G313" s="219" t="s">
        <v>1675</v>
      </c>
      <c r="H313" s="220">
        <v>2</v>
      </c>
      <c r="I313" s="221"/>
      <c r="J313" s="190"/>
      <c r="K313" s="190"/>
      <c r="L313" s="190"/>
    </row>
    <row r="314" spans="1:12" ht="111" x14ac:dyDescent="0.45">
      <c r="A314" s="186" t="s">
        <v>1832</v>
      </c>
      <c r="B314" s="187"/>
      <c r="C314" s="196"/>
      <c r="D314" s="196"/>
      <c r="E314" s="195" t="s">
        <v>577</v>
      </c>
      <c r="F314" s="227" t="s">
        <v>2053</v>
      </c>
      <c r="G314" s="219" t="s">
        <v>1671</v>
      </c>
      <c r="H314" s="220">
        <v>2</v>
      </c>
      <c r="I314" s="221"/>
      <c r="J314" s="190"/>
      <c r="K314" s="190"/>
      <c r="L314" s="190"/>
    </row>
    <row r="315" spans="1:12" ht="92.5" x14ac:dyDescent="0.45">
      <c r="A315" s="186" t="s">
        <v>1832</v>
      </c>
      <c r="B315" s="187"/>
      <c r="C315" s="196"/>
      <c r="D315" s="196"/>
      <c r="E315" s="195" t="s">
        <v>579</v>
      </c>
      <c r="F315" s="227" t="s">
        <v>1592</v>
      </c>
      <c r="G315" s="219" t="s">
        <v>1707</v>
      </c>
      <c r="H315" s="220">
        <v>2</v>
      </c>
      <c r="I315" s="221"/>
      <c r="J315" s="190"/>
      <c r="K315" s="190"/>
      <c r="L315" s="190"/>
    </row>
    <row r="316" spans="1:12" ht="74" x14ac:dyDescent="0.45">
      <c r="A316" s="186" t="s">
        <v>1832</v>
      </c>
      <c r="B316" s="187"/>
      <c r="C316" s="196"/>
      <c r="D316" s="196"/>
      <c r="E316" s="195" t="s">
        <v>1593</v>
      </c>
      <c r="F316" s="227" t="s">
        <v>582</v>
      </c>
      <c r="G316" s="219" t="s">
        <v>1707</v>
      </c>
      <c r="H316" s="220">
        <v>2</v>
      </c>
      <c r="I316" s="221"/>
      <c r="J316" s="190"/>
      <c r="K316" s="190"/>
      <c r="L316" s="190"/>
    </row>
    <row r="317" spans="1:12" ht="55.5" x14ac:dyDescent="0.45">
      <c r="A317" s="186" t="s">
        <v>1832</v>
      </c>
      <c r="B317" s="187"/>
      <c r="C317" s="196"/>
      <c r="D317" s="196"/>
      <c r="E317" s="195" t="s">
        <v>1594</v>
      </c>
      <c r="F317" s="227" t="s">
        <v>1935</v>
      </c>
      <c r="G317" s="219" t="s">
        <v>1696</v>
      </c>
      <c r="H317" s="220">
        <v>2</v>
      </c>
      <c r="I317" s="221"/>
      <c r="J317" s="190"/>
      <c r="K317" s="190"/>
      <c r="L317" s="190"/>
    </row>
    <row r="318" spans="1:12" ht="92.5" x14ac:dyDescent="0.45">
      <c r="A318" s="186" t="s">
        <v>1832</v>
      </c>
      <c r="B318" s="187" t="s">
        <v>1289</v>
      </c>
      <c r="C318" s="196"/>
      <c r="D318" s="196" t="s">
        <v>1936</v>
      </c>
      <c r="E318" s="195" t="s">
        <v>588</v>
      </c>
      <c r="F318" s="227" t="s">
        <v>589</v>
      </c>
      <c r="G318" s="219" t="s">
        <v>1472</v>
      </c>
      <c r="H318" s="220">
        <v>2</v>
      </c>
      <c r="I318" s="221"/>
      <c r="J318" s="190">
        <f>SUM(H318:H321)</f>
        <v>8</v>
      </c>
      <c r="K318" s="190">
        <f>COUNT(H318:H321)*2</f>
        <v>8</v>
      </c>
      <c r="L318" s="190"/>
    </row>
    <row r="319" spans="1:12" ht="185" x14ac:dyDescent="0.45">
      <c r="A319" s="186" t="s">
        <v>1832</v>
      </c>
      <c r="B319" s="187"/>
      <c r="C319" s="196"/>
      <c r="D319" s="196"/>
      <c r="E319" s="195" t="s">
        <v>2054</v>
      </c>
      <c r="F319" s="227" t="s">
        <v>2055</v>
      </c>
      <c r="G319" s="219" t="s">
        <v>1672</v>
      </c>
      <c r="H319" s="220">
        <v>2</v>
      </c>
      <c r="I319" s="221"/>
      <c r="J319" s="190"/>
      <c r="K319" s="190"/>
      <c r="L319" s="190"/>
    </row>
    <row r="320" spans="1:12" ht="55.5" x14ac:dyDescent="0.45">
      <c r="A320" s="186" t="s">
        <v>1832</v>
      </c>
      <c r="B320" s="187"/>
      <c r="C320" s="196"/>
      <c r="D320" s="196"/>
      <c r="E320" s="195" t="s">
        <v>592</v>
      </c>
      <c r="F320" s="227" t="s">
        <v>593</v>
      </c>
      <c r="G320" s="219" t="s">
        <v>1671</v>
      </c>
      <c r="H320" s="220">
        <v>2</v>
      </c>
      <c r="I320" s="221"/>
      <c r="J320" s="190"/>
      <c r="K320" s="190"/>
      <c r="L320" s="190"/>
    </row>
    <row r="321" spans="1:12" ht="55.5" x14ac:dyDescent="0.45">
      <c r="A321" s="186" t="s">
        <v>1832</v>
      </c>
      <c r="B321" s="187"/>
      <c r="C321" s="196"/>
      <c r="D321" s="196"/>
      <c r="E321" s="195" t="s">
        <v>1937</v>
      </c>
      <c r="F321" s="227" t="s">
        <v>1722</v>
      </c>
      <c r="G321" s="219" t="s">
        <v>1472</v>
      </c>
      <c r="H321" s="220">
        <v>2</v>
      </c>
      <c r="I321" s="221"/>
      <c r="J321" s="190"/>
      <c r="K321" s="190"/>
      <c r="L321" s="190"/>
    </row>
    <row r="322" spans="1:12" ht="240.5" x14ac:dyDescent="0.45">
      <c r="A322" s="186" t="s">
        <v>1832</v>
      </c>
      <c r="B322" s="187" t="s">
        <v>1290</v>
      </c>
      <c r="C322" s="196"/>
      <c r="D322" s="196" t="s">
        <v>1595</v>
      </c>
      <c r="E322" s="195" t="s">
        <v>1938</v>
      </c>
      <c r="F322" s="227" t="s">
        <v>1596</v>
      </c>
      <c r="G322" s="219" t="s">
        <v>1698</v>
      </c>
      <c r="H322" s="220">
        <v>2</v>
      </c>
      <c r="I322" s="221"/>
      <c r="J322" s="190">
        <f>SUM(H322:H325)</f>
        <v>8</v>
      </c>
      <c r="K322" s="190">
        <f>COUNT(H322:H325)*2</f>
        <v>8</v>
      </c>
      <c r="L322" s="190"/>
    </row>
    <row r="323" spans="1:12" ht="129.5" x14ac:dyDescent="0.45">
      <c r="A323" s="186" t="s">
        <v>1832</v>
      </c>
      <c r="B323" s="187"/>
      <c r="C323" s="196"/>
      <c r="D323" s="196"/>
      <c r="E323" s="195" t="s">
        <v>1597</v>
      </c>
      <c r="F323" s="227" t="s">
        <v>1598</v>
      </c>
      <c r="G323" s="219" t="s">
        <v>1472</v>
      </c>
      <c r="H323" s="220">
        <v>2</v>
      </c>
      <c r="I323" s="221"/>
      <c r="J323" s="190"/>
      <c r="K323" s="190"/>
      <c r="L323" s="190"/>
    </row>
    <row r="324" spans="1:12" ht="55.5" x14ac:dyDescent="0.45">
      <c r="A324" s="186" t="s">
        <v>1832</v>
      </c>
      <c r="B324" s="187"/>
      <c r="C324" s="196"/>
      <c r="D324" s="196"/>
      <c r="E324" s="195" t="s">
        <v>1939</v>
      </c>
      <c r="F324" s="227" t="s">
        <v>602</v>
      </c>
      <c r="G324" s="219" t="s">
        <v>1472</v>
      </c>
      <c r="H324" s="220">
        <v>2</v>
      </c>
      <c r="I324" s="221"/>
      <c r="J324" s="190"/>
      <c r="K324" s="190"/>
      <c r="L324" s="190"/>
    </row>
    <row r="325" spans="1:12" ht="111" x14ac:dyDescent="0.45">
      <c r="A325" s="186" t="s">
        <v>1832</v>
      </c>
      <c r="B325" s="187"/>
      <c r="C325" s="196"/>
      <c r="D325" s="196"/>
      <c r="E325" s="195" t="s">
        <v>1599</v>
      </c>
      <c r="F325" s="227" t="s">
        <v>1600</v>
      </c>
      <c r="G325" s="219" t="s">
        <v>1824</v>
      </c>
      <c r="H325" s="220">
        <v>2</v>
      </c>
      <c r="I325" s="221"/>
      <c r="J325" s="190"/>
      <c r="K325" s="190"/>
      <c r="L325" s="190"/>
    </row>
    <row r="326" spans="1:12" ht="148" x14ac:dyDescent="0.45">
      <c r="A326" s="186" t="s">
        <v>1832</v>
      </c>
      <c r="B326" s="187" t="s">
        <v>1291</v>
      </c>
      <c r="C326" s="196"/>
      <c r="D326" s="196" t="s">
        <v>605</v>
      </c>
      <c r="E326" s="195" t="s">
        <v>2056</v>
      </c>
      <c r="F326" s="227" t="s">
        <v>1601</v>
      </c>
      <c r="G326" s="219" t="s">
        <v>1698</v>
      </c>
      <c r="H326" s="220">
        <v>2</v>
      </c>
      <c r="I326" s="221"/>
      <c r="J326" s="190">
        <f>SUM(H326:H328)</f>
        <v>6</v>
      </c>
      <c r="K326" s="190">
        <f>COUNT(H326:H328)*2</f>
        <v>6</v>
      </c>
      <c r="L326" s="190"/>
    </row>
    <row r="327" spans="1:12" ht="55.5" x14ac:dyDescent="0.45">
      <c r="A327" s="186" t="s">
        <v>1832</v>
      </c>
      <c r="B327" s="187"/>
      <c r="C327" s="196"/>
      <c r="D327" s="196"/>
      <c r="E327" s="195" t="s">
        <v>2057</v>
      </c>
      <c r="F327" s="227" t="s">
        <v>609</v>
      </c>
      <c r="G327" s="219" t="s">
        <v>1472</v>
      </c>
      <c r="H327" s="220">
        <v>2</v>
      </c>
      <c r="I327" s="221"/>
      <c r="J327" s="190"/>
      <c r="K327" s="190"/>
      <c r="L327" s="190"/>
    </row>
    <row r="328" spans="1:12" ht="148" x14ac:dyDescent="0.45">
      <c r="A328" s="186" t="s">
        <v>1832</v>
      </c>
      <c r="B328" s="187"/>
      <c r="C328" s="196"/>
      <c r="D328" s="196"/>
      <c r="E328" s="195" t="s">
        <v>610</v>
      </c>
      <c r="F328" s="227" t="s">
        <v>1665</v>
      </c>
      <c r="G328" s="219" t="s">
        <v>1698</v>
      </c>
      <c r="H328" s="220">
        <v>2</v>
      </c>
      <c r="I328" s="221"/>
      <c r="J328" s="190"/>
      <c r="K328" s="190"/>
      <c r="L328" s="190"/>
    </row>
    <row r="329" spans="1:12" ht="111" x14ac:dyDescent="0.45">
      <c r="A329" s="186" t="s">
        <v>1832</v>
      </c>
      <c r="B329" s="187" t="s">
        <v>1292</v>
      </c>
      <c r="C329" s="196"/>
      <c r="D329" s="195" t="s">
        <v>612</v>
      </c>
      <c r="E329" s="195" t="s">
        <v>2178</v>
      </c>
      <c r="F329" s="227" t="s">
        <v>1661</v>
      </c>
      <c r="G329" s="219" t="s">
        <v>1671</v>
      </c>
      <c r="H329" s="220">
        <v>2</v>
      </c>
      <c r="I329" s="221"/>
      <c r="J329" s="190">
        <f>SUM(H329:H331)</f>
        <v>6</v>
      </c>
      <c r="K329" s="190">
        <f>COUNT(H329:H331)*2</f>
        <v>6</v>
      </c>
      <c r="L329" s="190"/>
    </row>
    <row r="330" spans="1:12" ht="92.5" x14ac:dyDescent="0.45">
      <c r="A330" s="186" t="s">
        <v>1832</v>
      </c>
      <c r="B330" s="187"/>
      <c r="C330" s="205"/>
      <c r="D330" s="196"/>
      <c r="E330" s="195" t="s">
        <v>2179</v>
      </c>
      <c r="F330" s="227" t="s">
        <v>1940</v>
      </c>
      <c r="G330" s="219" t="s">
        <v>1472</v>
      </c>
      <c r="H330" s="220">
        <v>2</v>
      </c>
      <c r="I330" s="221"/>
      <c r="J330" s="190"/>
      <c r="K330" s="190"/>
      <c r="L330" s="190"/>
    </row>
    <row r="331" spans="1:12" ht="111" x14ac:dyDescent="0.45">
      <c r="A331" s="186" t="s">
        <v>1832</v>
      </c>
      <c r="B331" s="187"/>
      <c r="C331" s="205"/>
      <c r="D331" s="196"/>
      <c r="E331" s="195" t="s">
        <v>617</v>
      </c>
      <c r="F331" s="227" t="s">
        <v>1602</v>
      </c>
      <c r="G331" s="219" t="s">
        <v>1698</v>
      </c>
      <c r="H331" s="220">
        <v>2</v>
      </c>
      <c r="I331" s="221"/>
      <c r="J331" s="190"/>
      <c r="K331" s="190"/>
      <c r="L331" s="190"/>
    </row>
    <row r="332" spans="1:12" ht="55.5" x14ac:dyDescent="0.45">
      <c r="A332" s="186" t="s">
        <v>1832</v>
      </c>
      <c r="B332" s="187" t="s">
        <v>1366</v>
      </c>
      <c r="C332" s="196"/>
      <c r="D332" s="195" t="s">
        <v>1941</v>
      </c>
      <c r="E332" s="195" t="s">
        <v>620</v>
      </c>
      <c r="F332" s="227" t="s">
        <v>621</v>
      </c>
      <c r="G332" s="219" t="s">
        <v>1472</v>
      </c>
      <c r="H332" s="220">
        <v>2</v>
      </c>
      <c r="I332" s="221"/>
      <c r="J332" s="190">
        <f>SUM(H332:H333)</f>
        <v>4</v>
      </c>
      <c r="K332" s="190">
        <f>COUNT(H332:H333)*2</f>
        <v>4</v>
      </c>
      <c r="L332" s="190"/>
    </row>
    <row r="333" spans="1:12" ht="92.5" x14ac:dyDescent="0.45">
      <c r="A333" s="186" t="s">
        <v>1832</v>
      </c>
      <c r="B333" s="187"/>
      <c r="C333" s="196"/>
      <c r="D333" s="196"/>
      <c r="E333" s="196" t="s">
        <v>622</v>
      </c>
      <c r="F333" s="195" t="s">
        <v>1603</v>
      </c>
      <c r="G333" s="219" t="s">
        <v>1692</v>
      </c>
      <c r="H333" s="220">
        <v>2</v>
      </c>
      <c r="I333" s="221"/>
      <c r="J333" s="190"/>
      <c r="K333" s="190"/>
      <c r="L333" s="190"/>
    </row>
    <row r="334" spans="1:12" ht="18.5" x14ac:dyDescent="0.45">
      <c r="A334" s="186" t="s">
        <v>1832</v>
      </c>
      <c r="B334" s="187" t="s">
        <v>672</v>
      </c>
      <c r="C334" s="384" t="s">
        <v>625</v>
      </c>
      <c r="D334" s="370"/>
      <c r="E334" s="370"/>
      <c r="F334" s="370"/>
      <c r="G334" s="370"/>
      <c r="H334" s="370"/>
      <c r="I334" s="385"/>
      <c r="J334" s="190">
        <f>SUM(H335:H362)</f>
        <v>56</v>
      </c>
      <c r="K334" s="190">
        <f>COUNT(H335:H362)*2</f>
        <v>56</v>
      </c>
      <c r="L334" s="190"/>
    </row>
    <row r="335" spans="1:12" ht="222" x14ac:dyDescent="0.45">
      <c r="A335" s="186" t="s">
        <v>1833</v>
      </c>
      <c r="B335" s="187" t="s">
        <v>1293</v>
      </c>
      <c r="C335" s="196"/>
      <c r="D335" s="196" t="s">
        <v>626</v>
      </c>
      <c r="E335" s="196" t="s">
        <v>627</v>
      </c>
      <c r="F335" s="224" t="s">
        <v>2058</v>
      </c>
      <c r="G335" s="219" t="s">
        <v>1698</v>
      </c>
      <c r="H335" s="220">
        <v>2</v>
      </c>
      <c r="I335" s="221"/>
      <c r="J335" s="190">
        <f>SUM(H335:H338)</f>
        <v>8</v>
      </c>
      <c r="K335" s="190">
        <f>COUNT(H335:H338)*2</f>
        <v>8</v>
      </c>
      <c r="L335" s="190"/>
    </row>
    <row r="336" spans="1:12" ht="111" x14ac:dyDescent="0.45">
      <c r="A336" s="186" t="s">
        <v>1833</v>
      </c>
      <c r="B336" s="187"/>
      <c r="C336" s="196"/>
      <c r="D336" s="196"/>
      <c r="E336" s="196" t="s">
        <v>629</v>
      </c>
      <c r="F336" s="224" t="s">
        <v>630</v>
      </c>
      <c r="G336" s="219" t="s">
        <v>1696</v>
      </c>
      <c r="H336" s="220">
        <v>2</v>
      </c>
      <c r="I336" s="221"/>
      <c r="J336" s="190"/>
      <c r="K336" s="190"/>
      <c r="L336" s="190"/>
    </row>
    <row r="337" spans="1:12" ht="185" x14ac:dyDescent="0.45">
      <c r="A337" s="186" t="s">
        <v>1833</v>
      </c>
      <c r="B337" s="187"/>
      <c r="C337" s="196"/>
      <c r="D337" s="205"/>
      <c r="E337" s="195" t="s">
        <v>2059</v>
      </c>
      <c r="F337" s="227" t="s">
        <v>1662</v>
      </c>
      <c r="G337" s="219" t="s">
        <v>1826</v>
      </c>
      <c r="H337" s="220">
        <v>2</v>
      </c>
      <c r="I337" s="221"/>
      <c r="J337" s="190"/>
      <c r="K337" s="190"/>
      <c r="L337" s="190"/>
    </row>
    <row r="338" spans="1:12" ht="129.5" x14ac:dyDescent="0.45">
      <c r="A338" s="186" t="s">
        <v>1833</v>
      </c>
      <c r="B338" s="187"/>
      <c r="C338" s="196"/>
      <c r="D338" s="204"/>
      <c r="E338" s="195" t="s">
        <v>633</v>
      </c>
      <c r="F338" s="227" t="s">
        <v>1942</v>
      </c>
      <c r="G338" s="219" t="s">
        <v>1824</v>
      </c>
      <c r="H338" s="220">
        <v>2</v>
      </c>
      <c r="I338" s="221"/>
      <c r="J338" s="190"/>
      <c r="K338" s="190"/>
      <c r="L338" s="190"/>
    </row>
    <row r="339" spans="1:12" ht="222" x14ac:dyDescent="0.45">
      <c r="A339" s="186" t="s">
        <v>1833</v>
      </c>
      <c r="B339" s="187" t="s">
        <v>1294</v>
      </c>
      <c r="C339" s="196"/>
      <c r="D339" s="196" t="s">
        <v>635</v>
      </c>
      <c r="E339" s="196" t="s">
        <v>636</v>
      </c>
      <c r="F339" s="224" t="s">
        <v>2060</v>
      </c>
      <c r="G339" s="219" t="s">
        <v>1698</v>
      </c>
      <c r="H339" s="220">
        <v>2</v>
      </c>
      <c r="I339" s="221"/>
      <c r="J339" s="190">
        <f>SUM(H339:H344)</f>
        <v>12</v>
      </c>
      <c r="K339" s="190">
        <f>COUNT(H339:H344)*2</f>
        <v>12</v>
      </c>
      <c r="L339" s="190"/>
    </row>
    <row r="340" spans="1:12" ht="129.5" x14ac:dyDescent="0.45">
      <c r="A340" s="186" t="s">
        <v>1833</v>
      </c>
      <c r="B340" s="187"/>
      <c r="C340" s="196"/>
      <c r="D340" s="196"/>
      <c r="E340" s="196" t="s">
        <v>637</v>
      </c>
      <c r="F340" s="224" t="s">
        <v>1943</v>
      </c>
      <c r="G340" s="219" t="s">
        <v>1696</v>
      </c>
      <c r="H340" s="220">
        <v>2</v>
      </c>
      <c r="I340" s="221"/>
      <c r="J340" s="190"/>
      <c r="K340" s="190"/>
      <c r="L340" s="190"/>
    </row>
    <row r="341" spans="1:12" ht="185" x14ac:dyDescent="0.45">
      <c r="A341" s="186" t="s">
        <v>1833</v>
      </c>
      <c r="B341" s="187"/>
      <c r="C341" s="196"/>
      <c r="D341" s="196"/>
      <c r="E341" s="195" t="s">
        <v>2059</v>
      </c>
      <c r="F341" s="227" t="s">
        <v>1662</v>
      </c>
      <c r="G341" s="219" t="s">
        <v>1816</v>
      </c>
      <c r="H341" s="220">
        <v>2</v>
      </c>
      <c r="I341" s="221"/>
      <c r="J341" s="190"/>
      <c r="K341" s="190"/>
      <c r="L341" s="190"/>
    </row>
    <row r="342" spans="1:12" ht="296" x14ac:dyDescent="0.45">
      <c r="A342" s="186" t="s">
        <v>1833</v>
      </c>
      <c r="B342" s="187"/>
      <c r="C342" s="196"/>
      <c r="D342" s="196"/>
      <c r="E342" s="195" t="s">
        <v>1604</v>
      </c>
      <c r="F342" s="224" t="s">
        <v>2217</v>
      </c>
      <c r="G342" s="219" t="s">
        <v>1813</v>
      </c>
      <c r="H342" s="220">
        <v>2</v>
      </c>
      <c r="I342" s="221"/>
      <c r="J342" s="190"/>
      <c r="K342" s="190"/>
      <c r="L342" s="190"/>
    </row>
    <row r="343" spans="1:12" ht="240.5" x14ac:dyDescent="0.45">
      <c r="A343" s="186" t="s">
        <v>1833</v>
      </c>
      <c r="B343" s="187"/>
      <c r="C343" s="196"/>
      <c r="D343" s="257"/>
      <c r="E343" s="195" t="s">
        <v>2061</v>
      </c>
      <c r="F343" s="224" t="s">
        <v>1800</v>
      </c>
      <c r="G343" s="219" t="s">
        <v>1675</v>
      </c>
      <c r="H343" s="220">
        <v>2</v>
      </c>
      <c r="I343" s="221"/>
      <c r="J343" s="190"/>
      <c r="K343" s="190"/>
      <c r="L343" s="190"/>
    </row>
    <row r="344" spans="1:12" ht="185" x14ac:dyDescent="0.45">
      <c r="A344" s="186" t="s">
        <v>1833</v>
      </c>
      <c r="B344" s="187"/>
      <c r="C344" s="196"/>
      <c r="D344" s="196"/>
      <c r="E344" s="195" t="s">
        <v>641</v>
      </c>
      <c r="F344" s="227" t="s">
        <v>1944</v>
      </c>
      <c r="G344" s="219" t="s">
        <v>1824</v>
      </c>
      <c r="H344" s="220">
        <v>2</v>
      </c>
      <c r="I344" s="221"/>
      <c r="J344" s="190"/>
      <c r="K344" s="190"/>
      <c r="L344" s="190"/>
    </row>
    <row r="345" spans="1:12" ht="166.5" x14ac:dyDescent="0.45">
      <c r="A345" s="186" t="s">
        <v>1833</v>
      </c>
      <c r="B345" s="187" t="s">
        <v>1367</v>
      </c>
      <c r="C345" s="196"/>
      <c r="D345" s="196" t="s">
        <v>643</v>
      </c>
      <c r="E345" s="196" t="s">
        <v>2062</v>
      </c>
      <c r="F345" s="224" t="s">
        <v>1725</v>
      </c>
      <c r="G345" s="219" t="s">
        <v>1724</v>
      </c>
      <c r="H345" s="220">
        <v>2</v>
      </c>
      <c r="I345" s="221"/>
      <c r="J345" s="190">
        <f>SUM(H345:H351)</f>
        <v>14</v>
      </c>
      <c r="K345" s="190">
        <f>COUNT(H345:H351)*2</f>
        <v>14</v>
      </c>
      <c r="L345" s="190"/>
    </row>
    <row r="346" spans="1:12" ht="111" x14ac:dyDescent="0.45">
      <c r="A346" s="186" t="s">
        <v>1833</v>
      </c>
      <c r="B346" s="187"/>
      <c r="C346" s="196"/>
      <c r="D346" s="196"/>
      <c r="E346" s="196" t="s">
        <v>1945</v>
      </c>
      <c r="F346" s="224" t="s">
        <v>1605</v>
      </c>
      <c r="G346" s="219" t="s">
        <v>1696</v>
      </c>
      <c r="H346" s="220">
        <v>2</v>
      </c>
      <c r="I346" s="221"/>
      <c r="J346" s="190"/>
      <c r="K346" s="190"/>
      <c r="L346" s="190"/>
    </row>
    <row r="347" spans="1:12" ht="92.5" x14ac:dyDescent="0.45">
      <c r="A347" s="186" t="s">
        <v>1833</v>
      </c>
      <c r="B347" s="187"/>
      <c r="C347" s="196"/>
      <c r="D347" s="196"/>
      <c r="E347" s="196" t="s">
        <v>1946</v>
      </c>
      <c r="F347" s="224" t="s">
        <v>1666</v>
      </c>
      <c r="G347" s="219" t="s">
        <v>1696</v>
      </c>
      <c r="H347" s="220">
        <v>2</v>
      </c>
      <c r="I347" s="221"/>
      <c r="J347" s="190"/>
      <c r="K347" s="190"/>
      <c r="L347" s="190"/>
    </row>
    <row r="348" spans="1:12" ht="92.5" x14ac:dyDescent="0.45">
      <c r="A348" s="186" t="s">
        <v>1833</v>
      </c>
      <c r="B348" s="187"/>
      <c r="C348" s="196"/>
      <c r="D348" s="196"/>
      <c r="E348" s="196" t="s">
        <v>1947</v>
      </c>
      <c r="F348" s="205" t="s">
        <v>1948</v>
      </c>
      <c r="G348" s="219" t="s">
        <v>1696</v>
      </c>
      <c r="H348" s="220">
        <v>2</v>
      </c>
      <c r="I348" s="221"/>
      <c r="J348" s="190"/>
      <c r="K348" s="190"/>
      <c r="L348" s="190"/>
    </row>
    <row r="349" spans="1:12" ht="148" x14ac:dyDescent="0.45">
      <c r="A349" s="186" t="s">
        <v>1833</v>
      </c>
      <c r="B349" s="187"/>
      <c r="C349" s="196"/>
      <c r="D349" s="196"/>
      <c r="E349" s="196" t="s">
        <v>1949</v>
      </c>
      <c r="F349" s="224" t="s">
        <v>1950</v>
      </c>
      <c r="G349" s="219" t="s">
        <v>1698</v>
      </c>
      <c r="H349" s="220">
        <v>2</v>
      </c>
      <c r="I349" s="221"/>
      <c r="J349" s="190"/>
      <c r="K349" s="190"/>
      <c r="L349" s="190"/>
    </row>
    <row r="350" spans="1:12" ht="111" x14ac:dyDescent="0.45">
      <c r="A350" s="186" t="s">
        <v>1833</v>
      </c>
      <c r="B350" s="187"/>
      <c r="C350" s="196"/>
      <c r="D350" s="196"/>
      <c r="E350" s="196" t="s">
        <v>654</v>
      </c>
      <c r="F350" s="224" t="s">
        <v>655</v>
      </c>
      <c r="G350" s="219" t="s">
        <v>1723</v>
      </c>
      <c r="H350" s="220">
        <v>2</v>
      </c>
      <c r="I350" s="221"/>
      <c r="J350" s="190"/>
      <c r="K350" s="190"/>
      <c r="L350" s="190"/>
    </row>
    <row r="351" spans="1:12" ht="166.5" x14ac:dyDescent="0.45">
      <c r="A351" s="186" t="s">
        <v>1833</v>
      </c>
      <c r="B351" s="187"/>
      <c r="C351" s="196"/>
      <c r="D351" s="196"/>
      <c r="E351" s="195" t="s">
        <v>641</v>
      </c>
      <c r="F351" s="227" t="s">
        <v>1951</v>
      </c>
      <c r="G351" s="219" t="s">
        <v>1824</v>
      </c>
      <c r="H351" s="220">
        <v>2</v>
      </c>
      <c r="I351" s="221"/>
      <c r="J351" s="190"/>
      <c r="K351" s="190"/>
      <c r="L351" s="190"/>
    </row>
    <row r="352" spans="1:12" ht="203.5" x14ac:dyDescent="0.45">
      <c r="A352" s="186" t="s">
        <v>1833</v>
      </c>
      <c r="B352" s="187" t="s">
        <v>1368</v>
      </c>
      <c r="C352" s="196"/>
      <c r="D352" s="196" t="s">
        <v>1606</v>
      </c>
      <c r="E352" s="196" t="s">
        <v>658</v>
      </c>
      <c r="F352" s="224" t="s">
        <v>1607</v>
      </c>
      <c r="G352" s="219" t="s">
        <v>1671</v>
      </c>
      <c r="H352" s="220">
        <v>2</v>
      </c>
      <c r="I352" s="221"/>
      <c r="J352" s="190">
        <f>SUM(H352:H354)</f>
        <v>6</v>
      </c>
      <c r="K352" s="190">
        <f>COUNT(H352:H354)*2</f>
        <v>6</v>
      </c>
      <c r="L352" s="190"/>
    </row>
    <row r="353" spans="1:12" ht="92.5" x14ac:dyDescent="0.45">
      <c r="A353" s="186" t="s">
        <v>1833</v>
      </c>
      <c r="B353" s="187"/>
      <c r="C353" s="205"/>
      <c r="D353" s="196"/>
      <c r="E353" s="196" t="s">
        <v>660</v>
      </c>
      <c r="F353" s="224" t="s">
        <v>1608</v>
      </c>
      <c r="G353" s="219" t="s">
        <v>1811</v>
      </c>
      <c r="H353" s="220">
        <v>2</v>
      </c>
      <c r="I353" s="221"/>
      <c r="J353" s="190"/>
      <c r="K353" s="190"/>
      <c r="L353" s="190"/>
    </row>
    <row r="354" spans="1:12" ht="74" x14ac:dyDescent="0.45">
      <c r="A354" s="186" t="s">
        <v>1833</v>
      </c>
      <c r="B354" s="187"/>
      <c r="C354" s="196"/>
      <c r="D354" s="196"/>
      <c r="E354" s="207" t="s">
        <v>1385</v>
      </c>
      <c r="F354" s="228" t="s">
        <v>1726</v>
      </c>
      <c r="G354" s="219" t="s">
        <v>1814</v>
      </c>
      <c r="H354" s="220">
        <v>2</v>
      </c>
      <c r="I354" s="295"/>
      <c r="J354" s="190"/>
      <c r="K354" s="190"/>
      <c r="L354" s="190"/>
    </row>
    <row r="355" spans="1:12" ht="55.5" x14ac:dyDescent="0.45">
      <c r="A355" s="186" t="s">
        <v>1832</v>
      </c>
      <c r="B355" s="187" t="s">
        <v>1369</v>
      </c>
      <c r="C355" s="196"/>
      <c r="D355" s="214" t="s">
        <v>1378</v>
      </c>
      <c r="E355" s="196" t="s">
        <v>2063</v>
      </c>
      <c r="F355" s="224" t="s">
        <v>1952</v>
      </c>
      <c r="G355" s="219" t="s">
        <v>1671</v>
      </c>
      <c r="H355" s="220">
        <v>2</v>
      </c>
      <c r="I355" s="221"/>
      <c r="J355" s="190">
        <f>SUM(H355:H362)</f>
        <v>16</v>
      </c>
      <c r="K355" s="190">
        <f>COUNT(H355:H362)*2</f>
        <v>16</v>
      </c>
      <c r="L355" s="190"/>
    </row>
    <row r="356" spans="1:12" ht="74" x14ac:dyDescent="0.45">
      <c r="A356" s="186" t="s">
        <v>1832</v>
      </c>
      <c r="B356" s="187"/>
      <c r="C356" s="196"/>
      <c r="D356" s="196"/>
      <c r="E356" s="196" t="s">
        <v>667</v>
      </c>
      <c r="F356" s="224" t="s">
        <v>2064</v>
      </c>
      <c r="G356" s="219" t="s">
        <v>1826</v>
      </c>
      <c r="H356" s="220">
        <v>2</v>
      </c>
      <c r="I356" s="221"/>
      <c r="J356" s="190"/>
      <c r="K356" s="190"/>
      <c r="L356" s="190"/>
    </row>
    <row r="357" spans="1:12" ht="333" x14ac:dyDescent="0.45">
      <c r="A357" s="186" t="s">
        <v>1832</v>
      </c>
      <c r="B357" s="187"/>
      <c r="C357" s="196"/>
      <c r="D357" s="196"/>
      <c r="E357" s="207" t="s">
        <v>1773</v>
      </c>
      <c r="F357" s="207" t="s">
        <v>1775</v>
      </c>
      <c r="G357" s="296" t="s">
        <v>1814</v>
      </c>
      <c r="H357" s="220">
        <v>2</v>
      </c>
      <c r="I357" s="221"/>
      <c r="J357" s="190"/>
      <c r="K357" s="190"/>
      <c r="L357" s="190"/>
    </row>
    <row r="358" spans="1:12" ht="92.5" x14ac:dyDescent="0.45">
      <c r="A358" s="186" t="s">
        <v>1832</v>
      </c>
      <c r="B358" s="187"/>
      <c r="C358" s="196"/>
      <c r="D358" s="196"/>
      <c r="E358" s="207" t="s">
        <v>1774</v>
      </c>
      <c r="F358" s="207" t="s">
        <v>1776</v>
      </c>
      <c r="G358" s="296" t="s">
        <v>1814</v>
      </c>
      <c r="H358" s="220">
        <v>2</v>
      </c>
      <c r="I358" s="221"/>
      <c r="J358" s="190"/>
      <c r="K358" s="190"/>
      <c r="L358" s="190"/>
    </row>
    <row r="359" spans="1:12" ht="129.5" x14ac:dyDescent="0.45">
      <c r="A359" s="186" t="s">
        <v>1832</v>
      </c>
      <c r="B359" s="187"/>
      <c r="C359" s="196"/>
      <c r="D359" s="196"/>
      <c r="E359" s="207" t="s">
        <v>1777</v>
      </c>
      <c r="F359" s="207" t="s">
        <v>1778</v>
      </c>
      <c r="G359" s="296" t="s">
        <v>1814</v>
      </c>
      <c r="H359" s="220">
        <v>2</v>
      </c>
      <c r="I359" s="221"/>
      <c r="J359" s="190"/>
      <c r="K359" s="190"/>
      <c r="L359" s="190"/>
    </row>
    <row r="360" spans="1:12" ht="92.5" x14ac:dyDescent="0.45">
      <c r="A360" s="186" t="s">
        <v>1832</v>
      </c>
      <c r="B360" s="187"/>
      <c r="C360" s="196"/>
      <c r="D360" s="196"/>
      <c r="E360" s="207" t="s">
        <v>1779</v>
      </c>
      <c r="F360" s="207" t="s">
        <v>1780</v>
      </c>
      <c r="G360" s="296" t="s">
        <v>1814</v>
      </c>
      <c r="H360" s="220">
        <v>2</v>
      </c>
      <c r="I360" s="221"/>
      <c r="J360" s="190"/>
      <c r="K360" s="190"/>
      <c r="L360" s="190"/>
    </row>
    <row r="361" spans="1:12" ht="148" x14ac:dyDescent="0.45">
      <c r="A361" s="186" t="s">
        <v>1832</v>
      </c>
      <c r="B361" s="187"/>
      <c r="C361" s="196"/>
      <c r="D361" s="196"/>
      <c r="E361" s="207" t="s">
        <v>1781</v>
      </c>
      <c r="F361" s="207" t="s">
        <v>1953</v>
      </c>
      <c r="G361" s="296" t="s">
        <v>1814</v>
      </c>
      <c r="H361" s="220">
        <v>2</v>
      </c>
      <c r="I361" s="221"/>
      <c r="J361" s="190"/>
      <c r="K361" s="190"/>
      <c r="L361" s="190"/>
    </row>
    <row r="362" spans="1:12" ht="203.5" x14ac:dyDescent="0.45">
      <c r="A362" s="186" t="s">
        <v>1832</v>
      </c>
      <c r="B362" s="187"/>
      <c r="C362" s="196"/>
      <c r="D362" s="196"/>
      <c r="E362" s="207" t="s">
        <v>1782</v>
      </c>
      <c r="F362" s="207" t="s">
        <v>1783</v>
      </c>
      <c r="G362" s="215" t="s">
        <v>1820</v>
      </c>
      <c r="H362" s="220">
        <v>2</v>
      </c>
      <c r="I362" s="221"/>
      <c r="J362" s="190"/>
      <c r="K362" s="190"/>
      <c r="L362" s="190"/>
    </row>
    <row r="363" spans="1:12" ht="18.5" x14ac:dyDescent="0.45">
      <c r="A363" s="186" t="s">
        <v>1832</v>
      </c>
      <c r="B363" s="187" t="s">
        <v>698</v>
      </c>
      <c r="C363" s="384" t="s">
        <v>673</v>
      </c>
      <c r="D363" s="370"/>
      <c r="E363" s="370"/>
      <c r="F363" s="370"/>
      <c r="G363" s="370"/>
      <c r="H363" s="370"/>
      <c r="I363" s="385"/>
      <c r="J363" s="190">
        <f>SUM(H364:H372)</f>
        <v>18</v>
      </c>
      <c r="K363" s="190">
        <f>COUNT(H364:H372)*2</f>
        <v>18</v>
      </c>
      <c r="L363" s="190"/>
    </row>
    <row r="364" spans="1:12" ht="129.5" x14ac:dyDescent="0.45">
      <c r="A364" s="186" t="s">
        <v>1837</v>
      </c>
      <c r="B364" s="187" t="s">
        <v>1295</v>
      </c>
      <c r="C364" s="196"/>
      <c r="D364" s="196" t="s">
        <v>1430</v>
      </c>
      <c r="E364" s="205" t="s">
        <v>1431</v>
      </c>
      <c r="F364" s="196" t="s">
        <v>1609</v>
      </c>
      <c r="G364" s="256" t="s">
        <v>1698</v>
      </c>
      <c r="H364" s="297">
        <v>2</v>
      </c>
      <c r="I364" s="221"/>
      <c r="J364" s="190">
        <f>SUM(H364:H367)</f>
        <v>8</v>
      </c>
      <c r="K364" s="190">
        <f>COUNT(H364:H367)*2</f>
        <v>8</v>
      </c>
      <c r="L364" s="190"/>
    </row>
    <row r="365" spans="1:12" ht="111" x14ac:dyDescent="0.45">
      <c r="A365" s="186" t="s">
        <v>1837</v>
      </c>
      <c r="B365" s="187"/>
      <c r="C365" s="196"/>
      <c r="D365" s="196"/>
      <c r="E365" s="248" t="s">
        <v>1727</v>
      </c>
      <c r="F365" s="249" t="s">
        <v>1954</v>
      </c>
      <c r="G365" s="256" t="s">
        <v>1672</v>
      </c>
      <c r="H365" s="297">
        <v>2</v>
      </c>
      <c r="I365" s="221"/>
      <c r="J365" s="190"/>
      <c r="K365" s="190"/>
      <c r="L365" s="190"/>
    </row>
    <row r="366" spans="1:12" ht="129.5" x14ac:dyDescent="0.45">
      <c r="A366" s="186" t="s">
        <v>1837</v>
      </c>
      <c r="B366" s="187"/>
      <c r="C366" s="196"/>
      <c r="D366" s="196"/>
      <c r="E366" s="248" t="s">
        <v>2065</v>
      </c>
      <c r="F366" s="249" t="s">
        <v>2066</v>
      </c>
      <c r="G366" s="256" t="s">
        <v>1472</v>
      </c>
      <c r="H366" s="297">
        <v>2</v>
      </c>
      <c r="I366" s="221"/>
      <c r="J366" s="190"/>
      <c r="K366" s="190"/>
      <c r="L366" s="190"/>
    </row>
    <row r="367" spans="1:12" ht="166.5" x14ac:dyDescent="0.45">
      <c r="A367" s="186" t="s">
        <v>1837</v>
      </c>
      <c r="B367" s="187"/>
      <c r="C367" s="196"/>
      <c r="D367" s="196"/>
      <c r="E367" s="248" t="s">
        <v>1610</v>
      </c>
      <c r="F367" s="249" t="s">
        <v>1611</v>
      </c>
      <c r="G367" s="256" t="s">
        <v>1824</v>
      </c>
      <c r="H367" s="297">
        <v>2</v>
      </c>
      <c r="I367" s="221"/>
      <c r="J367" s="190"/>
      <c r="K367" s="190"/>
      <c r="L367" s="190"/>
    </row>
    <row r="368" spans="1:12" ht="166.5" x14ac:dyDescent="0.45">
      <c r="A368" s="186" t="s">
        <v>1838</v>
      </c>
      <c r="B368" s="187" t="s">
        <v>1296</v>
      </c>
      <c r="C368" s="196"/>
      <c r="D368" s="196" t="s">
        <v>1612</v>
      </c>
      <c r="E368" s="196" t="s">
        <v>1613</v>
      </c>
      <c r="F368" s="228" t="s">
        <v>1614</v>
      </c>
      <c r="G368" s="219" t="s">
        <v>1816</v>
      </c>
      <c r="H368" s="297">
        <v>2</v>
      </c>
      <c r="I368" s="221"/>
      <c r="J368" s="190">
        <f>SUM(H368:H372)</f>
        <v>10</v>
      </c>
      <c r="K368" s="190">
        <f>COUNT(H368:H372)*2</f>
        <v>10</v>
      </c>
      <c r="L368" s="190"/>
    </row>
    <row r="369" spans="1:12" ht="129.5" x14ac:dyDescent="0.45">
      <c r="A369" s="186" t="s">
        <v>1838</v>
      </c>
      <c r="B369" s="187"/>
      <c r="C369" s="196"/>
      <c r="D369" s="298"/>
      <c r="E369" s="196" t="s">
        <v>1615</v>
      </c>
      <c r="F369" s="228" t="s">
        <v>2156</v>
      </c>
      <c r="G369" s="219" t="s">
        <v>1698</v>
      </c>
      <c r="H369" s="297">
        <v>2</v>
      </c>
      <c r="I369" s="221"/>
      <c r="J369" s="190"/>
      <c r="K369" s="190"/>
      <c r="L369" s="190"/>
    </row>
    <row r="370" spans="1:12" ht="111" x14ac:dyDescent="0.45">
      <c r="A370" s="186" t="s">
        <v>1838</v>
      </c>
      <c r="B370" s="187"/>
      <c r="C370" s="196"/>
      <c r="D370" s="205"/>
      <c r="E370" s="196" t="s">
        <v>686</v>
      </c>
      <c r="F370" s="224" t="s">
        <v>1436</v>
      </c>
      <c r="G370" s="219" t="s">
        <v>1671</v>
      </c>
      <c r="H370" s="297">
        <v>2</v>
      </c>
      <c r="I370" s="221"/>
      <c r="J370" s="190"/>
      <c r="K370" s="190"/>
      <c r="L370" s="190"/>
    </row>
    <row r="371" spans="1:12" ht="74" x14ac:dyDescent="0.45">
      <c r="A371" s="186" t="s">
        <v>1838</v>
      </c>
      <c r="B371" s="187"/>
      <c r="C371" s="196"/>
      <c r="D371" s="196"/>
      <c r="E371" s="196" t="s">
        <v>692</v>
      </c>
      <c r="F371" s="224" t="s">
        <v>693</v>
      </c>
      <c r="G371" s="219" t="s">
        <v>1671</v>
      </c>
      <c r="H371" s="297">
        <v>2</v>
      </c>
      <c r="I371" s="221"/>
      <c r="J371" s="190"/>
      <c r="K371" s="190"/>
      <c r="L371" s="190"/>
    </row>
    <row r="372" spans="1:12" ht="111" x14ac:dyDescent="0.45">
      <c r="A372" s="186" t="s">
        <v>1838</v>
      </c>
      <c r="B372" s="187"/>
      <c r="C372" s="196"/>
      <c r="D372" s="196"/>
      <c r="E372" s="248" t="s">
        <v>1616</v>
      </c>
      <c r="F372" s="249" t="s">
        <v>1617</v>
      </c>
      <c r="G372" s="256" t="s">
        <v>1820</v>
      </c>
      <c r="H372" s="297">
        <v>2</v>
      </c>
      <c r="I372" s="221"/>
      <c r="J372" s="190"/>
      <c r="K372" s="190"/>
      <c r="L372" s="190"/>
    </row>
    <row r="373" spans="1:12" ht="18.5" x14ac:dyDescent="0.45">
      <c r="A373" s="186" t="s">
        <v>1832</v>
      </c>
      <c r="B373" s="187" t="s">
        <v>748</v>
      </c>
      <c r="C373" s="384" t="s">
        <v>699</v>
      </c>
      <c r="D373" s="370"/>
      <c r="E373" s="370"/>
      <c r="F373" s="370"/>
      <c r="G373" s="370"/>
      <c r="H373" s="370"/>
      <c r="I373" s="385"/>
      <c r="J373" s="190">
        <f>SUM(H374:H400)</f>
        <v>54</v>
      </c>
      <c r="K373" s="190">
        <f>COUNT(H374:H400)*2</f>
        <v>54</v>
      </c>
      <c r="L373" s="190"/>
    </row>
    <row r="374" spans="1:12" ht="129.5" x14ac:dyDescent="0.45">
      <c r="A374" s="186" t="s">
        <v>1832</v>
      </c>
      <c r="B374" s="187" t="s">
        <v>1298</v>
      </c>
      <c r="C374" s="204"/>
      <c r="D374" s="196" t="s">
        <v>700</v>
      </c>
      <c r="E374" s="196" t="s">
        <v>701</v>
      </c>
      <c r="F374" s="224" t="s">
        <v>1618</v>
      </c>
      <c r="G374" s="219" t="s">
        <v>1675</v>
      </c>
      <c r="H374" s="220">
        <v>2</v>
      </c>
      <c r="I374" s="221"/>
      <c r="J374" s="190">
        <f>SUM(H374:H376)</f>
        <v>6</v>
      </c>
      <c r="K374" s="190">
        <f>COUNT(H374:H376)*2</f>
        <v>6</v>
      </c>
      <c r="L374" s="190"/>
    </row>
    <row r="375" spans="1:12" ht="55.5" x14ac:dyDescent="0.45">
      <c r="A375" s="186" t="s">
        <v>1832</v>
      </c>
      <c r="B375" s="187"/>
      <c r="C375" s="204"/>
      <c r="D375" s="196"/>
      <c r="E375" s="196" t="s">
        <v>1619</v>
      </c>
      <c r="F375" s="224" t="s">
        <v>1728</v>
      </c>
      <c r="G375" s="219" t="s">
        <v>1671</v>
      </c>
      <c r="H375" s="220">
        <v>2</v>
      </c>
      <c r="I375" s="221"/>
      <c r="J375" s="190"/>
      <c r="K375" s="190"/>
      <c r="L375" s="190"/>
    </row>
    <row r="376" spans="1:12" ht="74" x14ac:dyDescent="0.45">
      <c r="A376" s="186" t="s">
        <v>1832</v>
      </c>
      <c r="B376" s="187"/>
      <c r="C376" s="204"/>
      <c r="D376" s="196"/>
      <c r="E376" s="196" t="s">
        <v>705</v>
      </c>
      <c r="F376" s="224" t="s">
        <v>1620</v>
      </c>
      <c r="G376" s="219" t="s">
        <v>1824</v>
      </c>
      <c r="H376" s="220">
        <v>2</v>
      </c>
      <c r="I376" s="221"/>
      <c r="J376" s="190"/>
      <c r="K376" s="190"/>
      <c r="L376" s="190"/>
    </row>
    <row r="377" spans="1:12" ht="74" x14ac:dyDescent="0.45">
      <c r="A377" s="186" t="s">
        <v>1832</v>
      </c>
      <c r="B377" s="187" t="s">
        <v>1300</v>
      </c>
      <c r="C377" s="204"/>
      <c r="D377" s="196" t="s">
        <v>707</v>
      </c>
      <c r="E377" s="206" t="s">
        <v>1621</v>
      </c>
      <c r="F377" s="285" t="s">
        <v>1622</v>
      </c>
      <c r="G377" s="219" t="s">
        <v>1697</v>
      </c>
      <c r="H377" s="220">
        <v>2</v>
      </c>
      <c r="I377" s="221"/>
      <c r="J377" s="190">
        <f>SUM(H377:H393)</f>
        <v>34</v>
      </c>
      <c r="K377" s="190">
        <f>COUNT(H377:H393)*2</f>
        <v>34</v>
      </c>
      <c r="L377" s="190"/>
    </row>
    <row r="378" spans="1:12" ht="185" x14ac:dyDescent="0.45">
      <c r="A378" s="186" t="s">
        <v>1832</v>
      </c>
      <c r="B378" s="187"/>
      <c r="C378" s="204"/>
      <c r="D378" s="196"/>
      <c r="E378" s="206" t="s">
        <v>710</v>
      </c>
      <c r="F378" s="285" t="s">
        <v>1955</v>
      </c>
      <c r="G378" s="219" t="s">
        <v>1694</v>
      </c>
      <c r="H378" s="220">
        <v>2</v>
      </c>
      <c r="I378" s="221"/>
      <c r="J378" s="190"/>
      <c r="K378" s="190"/>
      <c r="L378" s="190"/>
    </row>
    <row r="379" spans="1:12" ht="55.5" x14ac:dyDescent="0.45">
      <c r="A379" s="186" t="s">
        <v>1832</v>
      </c>
      <c r="B379" s="187"/>
      <c r="C379" s="204"/>
      <c r="D379" s="196"/>
      <c r="E379" s="236" t="s">
        <v>712</v>
      </c>
      <c r="F379" s="290" t="s">
        <v>713</v>
      </c>
      <c r="G379" s="219" t="s">
        <v>1696</v>
      </c>
      <c r="H379" s="220">
        <v>2</v>
      </c>
      <c r="I379" s="221"/>
      <c r="J379" s="190"/>
      <c r="K379" s="190"/>
      <c r="L379" s="190"/>
    </row>
    <row r="380" spans="1:12" ht="185" x14ac:dyDescent="0.45">
      <c r="A380" s="186" t="s">
        <v>1832</v>
      </c>
      <c r="B380" s="187"/>
      <c r="C380" s="204"/>
      <c r="D380" s="196"/>
      <c r="E380" s="243" t="s">
        <v>1758</v>
      </c>
      <c r="F380" s="232" t="s">
        <v>2133</v>
      </c>
      <c r="G380" s="219" t="s">
        <v>1818</v>
      </c>
      <c r="H380" s="220">
        <v>2</v>
      </c>
      <c r="I380" s="221"/>
      <c r="J380" s="190"/>
      <c r="K380" s="190"/>
      <c r="L380" s="190"/>
    </row>
    <row r="381" spans="1:12" ht="55.5" x14ac:dyDescent="0.45">
      <c r="A381" s="186" t="s">
        <v>1832</v>
      </c>
      <c r="B381" s="187"/>
      <c r="C381" s="204"/>
      <c r="D381" s="196"/>
      <c r="E381" s="244" t="s">
        <v>1784</v>
      </c>
      <c r="F381" s="299" t="s">
        <v>1762</v>
      </c>
      <c r="G381" s="219" t="s">
        <v>1696</v>
      </c>
      <c r="H381" s="220">
        <v>2</v>
      </c>
      <c r="I381" s="221"/>
      <c r="J381" s="190"/>
      <c r="K381" s="190"/>
      <c r="L381" s="190"/>
    </row>
    <row r="382" spans="1:12" ht="129.5" x14ac:dyDescent="0.45">
      <c r="A382" s="186" t="s">
        <v>1832</v>
      </c>
      <c r="B382" s="187"/>
      <c r="C382" s="204"/>
      <c r="D382" s="196"/>
      <c r="E382" s="236" t="s">
        <v>716</v>
      </c>
      <c r="F382" s="290" t="s">
        <v>717</v>
      </c>
      <c r="G382" s="219" t="s">
        <v>1691</v>
      </c>
      <c r="H382" s="220">
        <v>2</v>
      </c>
      <c r="I382" s="221"/>
      <c r="J382" s="190"/>
      <c r="K382" s="190"/>
      <c r="L382" s="190"/>
    </row>
    <row r="383" spans="1:12" ht="37" x14ac:dyDescent="0.45">
      <c r="A383" s="186" t="s">
        <v>1832</v>
      </c>
      <c r="B383" s="187"/>
      <c r="C383" s="204"/>
      <c r="D383" s="196"/>
      <c r="E383" s="236" t="s">
        <v>718</v>
      </c>
      <c r="F383" s="290" t="s">
        <v>719</v>
      </c>
      <c r="G383" s="219" t="s">
        <v>1691</v>
      </c>
      <c r="H383" s="220">
        <v>2</v>
      </c>
      <c r="I383" s="221"/>
      <c r="J383" s="190"/>
      <c r="K383" s="190"/>
      <c r="L383" s="190"/>
    </row>
    <row r="384" spans="1:12" ht="74" x14ac:dyDescent="0.45">
      <c r="A384" s="186" t="s">
        <v>1832</v>
      </c>
      <c r="B384" s="187"/>
      <c r="C384" s="204"/>
      <c r="D384" s="196"/>
      <c r="E384" s="244" t="s">
        <v>724</v>
      </c>
      <c r="F384" s="290" t="s">
        <v>725</v>
      </c>
      <c r="G384" s="219" t="s">
        <v>1692</v>
      </c>
      <c r="H384" s="220">
        <v>2</v>
      </c>
      <c r="I384" s="221"/>
      <c r="J384" s="190"/>
      <c r="K384" s="190"/>
      <c r="L384" s="190"/>
    </row>
    <row r="385" spans="1:12" ht="129.5" x14ac:dyDescent="0.45">
      <c r="A385" s="186" t="s">
        <v>1832</v>
      </c>
      <c r="B385" s="187"/>
      <c r="C385" s="204"/>
      <c r="D385" s="196"/>
      <c r="E385" s="253" t="s">
        <v>1623</v>
      </c>
      <c r="F385" s="300" t="s">
        <v>1624</v>
      </c>
      <c r="G385" s="256" t="s">
        <v>1708</v>
      </c>
      <c r="H385" s="220">
        <v>2</v>
      </c>
      <c r="I385" s="221"/>
      <c r="J385" s="190"/>
      <c r="K385" s="190"/>
      <c r="L385" s="190"/>
    </row>
    <row r="386" spans="1:12" ht="37" x14ac:dyDescent="0.45">
      <c r="A386" s="186" t="s">
        <v>1832</v>
      </c>
      <c r="B386" s="187"/>
      <c r="C386" s="204"/>
      <c r="D386" s="196"/>
      <c r="E386" s="253" t="s">
        <v>728</v>
      </c>
      <c r="F386" s="300" t="s">
        <v>1625</v>
      </c>
      <c r="G386" s="256" t="s">
        <v>1692</v>
      </c>
      <c r="H386" s="220">
        <v>2</v>
      </c>
      <c r="I386" s="221"/>
      <c r="J386" s="190"/>
      <c r="K386" s="190"/>
      <c r="L386" s="190"/>
    </row>
    <row r="387" spans="1:12" ht="148" x14ac:dyDescent="0.45">
      <c r="A387" s="186" t="s">
        <v>1832</v>
      </c>
      <c r="B387" s="187"/>
      <c r="C387" s="204"/>
      <c r="D387" s="196"/>
      <c r="E387" s="253" t="s">
        <v>1626</v>
      </c>
      <c r="F387" s="300" t="s">
        <v>1957</v>
      </c>
      <c r="G387" s="256" t="s">
        <v>1698</v>
      </c>
      <c r="H387" s="220">
        <v>2</v>
      </c>
      <c r="I387" s="221"/>
      <c r="J387" s="190"/>
      <c r="K387" s="190"/>
      <c r="L387" s="190"/>
    </row>
    <row r="388" spans="1:12" ht="37" x14ac:dyDescent="0.45">
      <c r="A388" s="186" t="s">
        <v>1832</v>
      </c>
      <c r="B388" s="187"/>
      <c r="C388" s="204"/>
      <c r="D388" s="196"/>
      <c r="E388" s="253" t="s">
        <v>2067</v>
      </c>
      <c r="F388" s="300" t="s">
        <v>1956</v>
      </c>
      <c r="G388" s="219" t="s">
        <v>1675</v>
      </c>
      <c r="H388" s="220">
        <v>2</v>
      </c>
      <c r="I388" s="221"/>
      <c r="J388" s="190"/>
      <c r="K388" s="190"/>
      <c r="L388" s="190"/>
    </row>
    <row r="389" spans="1:12" ht="111" x14ac:dyDescent="0.45">
      <c r="A389" s="186" t="s">
        <v>1832</v>
      </c>
      <c r="B389" s="187"/>
      <c r="C389" s="204"/>
      <c r="D389" s="196"/>
      <c r="E389" s="244" t="s">
        <v>1753</v>
      </c>
      <c r="F389" s="299" t="s">
        <v>1958</v>
      </c>
      <c r="G389" s="219" t="s">
        <v>1675</v>
      </c>
      <c r="H389" s="220">
        <v>2</v>
      </c>
      <c r="I389" s="221"/>
      <c r="J389" s="190"/>
      <c r="K389" s="190"/>
      <c r="L389" s="190"/>
    </row>
    <row r="390" spans="1:12" ht="55.5" x14ac:dyDescent="0.45">
      <c r="A390" s="186" t="s">
        <v>1832</v>
      </c>
      <c r="B390" s="187"/>
      <c r="C390" s="204"/>
      <c r="D390" s="196"/>
      <c r="E390" s="244" t="s">
        <v>1785</v>
      </c>
      <c r="F390" s="299" t="s">
        <v>1756</v>
      </c>
      <c r="G390" s="219" t="s">
        <v>1675</v>
      </c>
      <c r="H390" s="220">
        <v>2</v>
      </c>
      <c r="I390" s="221"/>
      <c r="J390" s="190"/>
      <c r="K390" s="190"/>
      <c r="L390" s="190"/>
    </row>
    <row r="391" spans="1:12" ht="37" x14ac:dyDescent="0.45">
      <c r="A391" s="186" t="s">
        <v>1832</v>
      </c>
      <c r="B391" s="187"/>
      <c r="C391" s="204"/>
      <c r="D391" s="196"/>
      <c r="E391" s="244" t="s">
        <v>1755</v>
      </c>
      <c r="F391" s="299" t="s">
        <v>1757</v>
      </c>
      <c r="G391" s="219" t="s">
        <v>1675</v>
      </c>
      <c r="H391" s="220">
        <v>2</v>
      </c>
      <c r="I391" s="221"/>
      <c r="J391" s="190"/>
      <c r="K391" s="190"/>
      <c r="L391" s="190"/>
    </row>
    <row r="392" spans="1:12" ht="74" x14ac:dyDescent="0.45">
      <c r="A392" s="186" t="s">
        <v>1832</v>
      </c>
      <c r="B392" s="187"/>
      <c r="C392" s="204"/>
      <c r="D392" s="196"/>
      <c r="E392" s="244" t="s">
        <v>1754</v>
      </c>
      <c r="F392" s="299" t="s">
        <v>1959</v>
      </c>
      <c r="G392" s="219" t="s">
        <v>1472</v>
      </c>
      <c r="H392" s="220">
        <v>2</v>
      </c>
      <c r="I392" s="221"/>
      <c r="J392" s="190"/>
      <c r="K392" s="190"/>
      <c r="L392" s="190"/>
    </row>
    <row r="393" spans="1:12" ht="55.5" x14ac:dyDescent="0.45">
      <c r="A393" s="186" t="s">
        <v>1832</v>
      </c>
      <c r="B393" s="187"/>
      <c r="C393" s="204"/>
      <c r="D393" s="224"/>
      <c r="E393" s="244" t="s">
        <v>1761</v>
      </c>
      <c r="F393" s="244" t="s">
        <v>1786</v>
      </c>
      <c r="G393" s="296" t="s">
        <v>1696</v>
      </c>
      <c r="H393" s="220">
        <v>2</v>
      </c>
      <c r="I393" s="221"/>
      <c r="J393" s="190"/>
      <c r="K393" s="190"/>
      <c r="L393" s="190"/>
    </row>
    <row r="394" spans="1:12" ht="148" x14ac:dyDescent="0.45">
      <c r="A394" s="186" t="s">
        <v>1832</v>
      </c>
      <c r="B394" s="187" t="s">
        <v>1299</v>
      </c>
      <c r="C394" s="204"/>
      <c r="D394" s="196" t="s">
        <v>1627</v>
      </c>
      <c r="E394" s="301" t="s">
        <v>1628</v>
      </c>
      <c r="F394" s="302" t="s">
        <v>2218</v>
      </c>
      <c r="G394" s="219" t="s">
        <v>1675</v>
      </c>
      <c r="H394" s="220">
        <v>2</v>
      </c>
      <c r="I394" s="221"/>
      <c r="J394" s="190">
        <f>SUM(H394:H400)</f>
        <v>14</v>
      </c>
      <c r="K394" s="190">
        <f>COUNT(H394:H400)*2</f>
        <v>14</v>
      </c>
      <c r="L394" s="190"/>
    </row>
    <row r="395" spans="1:12" ht="224.5" x14ac:dyDescent="0.45">
      <c r="A395" s="186" t="s">
        <v>1832</v>
      </c>
      <c r="B395" s="187"/>
      <c r="C395" s="204"/>
      <c r="D395" s="196"/>
      <c r="E395" s="264" t="s">
        <v>1960</v>
      </c>
      <c r="F395" s="303" t="s">
        <v>2219</v>
      </c>
      <c r="G395" s="219" t="s">
        <v>1675</v>
      </c>
      <c r="H395" s="220">
        <v>2</v>
      </c>
      <c r="I395" s="221"/>
      <c r="J395" s="190" t="s">
        <v>1764</v>
      </c>
      <c r="K395" s="190"/>
      <c r="L395" s="190"/>
    </row>
    <row r="396" spans="1:12" ht="55.5" x14ac:dyDescent="0.45">
      <c r="A396" s="186" t="s">
        <v>1832</v>
      </c>
      <c r="B396" s="187"/>
      <c r="C396" s="204"/>
      <c r="D396" s="196"/>
      <c r="E396" s="236" t="s">
        <v>1629</v>
      </c>
      <c r="F396" s="290" t="s">
        <v>1630</v>
      </c>
      <c r="G396" s="219" t="s">
        <v>1675</v>
      </c>
      <c r="H396" s="220">
        <v>2</v>
      </c>
      <c r="I396" s="221"/>
      <c r="J396" s="190"/>
      <c r="K396" s="190"/>
      <c r="L396" s="190"/>
    </row>
    <row r="397" spans="1:12" ht="74" x14ac:dyDescent="0.45">
      <c r="A397" s="186" t="s">
        <v>1832</v>
      </c>
      <c r="B397" s="187"/>
      <c r="C397" s="204"/>
      <c r="D397" s="196"/>
      <c r="E397" s="236" t="s">
        <v>742</v>
      </c>
      <c r="F397" s="227" t="s">
        <v>743</v>
      </c>
      <c r="G397" s="219" t="s">
        <v>1675</v>
      </c>
      <c r="H397" s="220">
        <v>2</v>
      </c>
      <c r="I397" s="221"/>
      <c r="J397" s="190"/>
      <c r="K397" s="190"/>
      <c r="L397" s="190"/>
    </row>
    <row r="398" spans="1:12" ht="150.5" x14ac:dyDescent="0.45">
      <c r="A398" s="186" t="s">
        <v>1832</v>
      </c>
      <c r="B398" s="187"/>
      <c r="C398" s="204"/>
      <c r="D398" s="196"/>
      <c r="E398" s="243" t="s">
        <v>1763</v>
      </c>
      <c r="F398" s="234" t="s">
        <v>2220</v>
      </c>
      <c r="G398" s="219" t="s">
        <v>1675</v>
      </c>
      <c r="H398" s="220">
        <v>2</v>
      </c>
      <c r="I398" s="221"/>
      <c r="J398" s="190"/>
      <c r="K398" s="190"/>
      <c r="L398" s="190"/>
    </row>
    <row r="399" spans="1:12" ht="37" x14ac:dyDescent="0.45">
      <c r="A399" s="186" t="s">
        <v>1832</v>
      </c>
      <c r="B399" s="187"/>
      <c r="C399" s="204"/>
      <c r="D399" s="196"/>
      <c r="E399" s="236" t="s">
        <v>744</v>
      </c>
      <c r="F399" s="227" t="s">
        <v>1631</v>
      </c>
      <c r="G399" s="219" t="s">
        <v>1824</v>
      </c>
      <c r="H399" s="220">
        <v>2</v>
      </c>
      <c r="I399" s="221"/>
      <c r="J399" s="190"/>
      <c r="K399" s="190"/>
      <c r="L399" s="190"/>
    </row>
    <row r="400" spans="1:12" ht="74" x14ac:dyDescent="0.45">
      <c r="A400" s="186" t="s">
        <v>1832</v>
      </c>
      <c r="B400" s="187"/>
      <c r="C400" s="204"/>
      <c r="D400" s="196"/>
      <c r="E400" s="196" t="s">
        <v>746</v>
      </c>
      <c r="F400" s="227" t="s">
        <v>747</v>
      </c>
      <c r="G400" s="197" t="s">
        <v>1707</v>
      </c>
      <c r="H400" s="220">
        <v>2</v>
      </c>
      <c r="I400" s="221"/>
      <c r="J400" s="190"/>
      <c r="K400" s="190"/>
      <c r="L400" s="190"/>
    </row>
    <row r="401" spans="1:12" ht="18.5" x14ac:dyDescent="0.45">
      <c r="A401" s="186" t="s">
        <v>1832</v>
      </c>
      <c r="B401" s="187" t="s">
        <v>778</v>
      </c>
      <c r="C401" s="384" t="s">
        <v>1731</v>
      </c>
      <c r="D401" s="370"/>
      <c r="E401" s="370"/>
      <c r="F401" s="370"/>
      <c r="G401" s="370"/>
      <c r="H401" s="370"/>
      <c r="I401" s="385"/>
      <c r="J401" s="190">
        <f>SUM(H402:H409)</f>
        <v>16</v>
      </c>
      <c r="K401" s="190">
        <f>COUNT(H402:H409)*2</f>
        <v>16</v>
      </c>
      <c r="L401" s="190"/>
    </row>
    <row r="402" spans="1:12" ht="92.5" x14ac:dyDescent="0.45">
      <c r="A402" s="186" t="s">
        <v>1832</v>
      </c>
      <c r="B402" s="187" t="s">
        <v>1302</v>
      </c>
      <c r="C402" s="204"/>
      <c r="D402" s="196" t="s">
        <v>750</v>
      </c>
      <c r="E402" s="236" t="s">
        <v>1632</v>
      </c>
      <c r="F402" s="226" t="s">
        <v>1787</v>
      </c>
      <c r="G402" s="219" t="s">
        <v>1675</v>
      </c>
      <c r="H402" s="220">
        <v>2</v>
      </c>
      <c r="I402" s="221"/>
      <c r="J402" s="190">
        <f>SUM(H402:H403)</f>
        <v>4</v>
      </c>
      <c r="K402" s="190">
        <f>COUNT(H402:H403)*2</f>
        <v>4</v>
      </c>
      <c r="L402" s="190"/>
    </row>
    <row r="403" spans="1:12" ht="148" x14ac:dyDescent="0.45">
      <c r="A403" s="186" t="s">
        <v>1832</v>
      </c>
      <c r="B403" s="187"/>
      <c r="C403" s="204"/>
      <c r="D403" s="196"/>
      <c r="E403" s="236" t="s">
        <v>753</v>
      </c>
      <c r="F403" s="224" t="s">
        <v>2180</v>
      </c>
      <c r="G403" s="219" t="s">
        <v>1814</v>
      </c>
      <c r="H403" s="220">
        <v>2</v>
      </c>
      <c r="I403" s="221"/>
      <c r="J403" s="190"/>
      <c r="K403" s="190"/>
      <c r="L403" s="190"/>
    </row>
    <row r="404" spans="1:12" ht="55.5" x14ac:dyDescent="0.45">
      <c r="A404" s="186" t="s">
        <v>1832</v>
      </c>
      <c r="B404" s="187" t="s">
        <v>1370</v>
      </c>
      <c r="C404" s="204"/>
      <c r="D404" s="196" t="s">
        <v>759</v>
      </c>
      <c r="E404" s="236" t="s">
        <v>760</v>
      </c>
      <c r="F404" s="232" t="s">
        <v>1633</v>
      </c>
      <c r="G404" s="229" t="s">
        <v>1675</v>
      </c>
      <c r="H404" s="220">
        <v>2</v>
      </c>
      <c r="I404" s="221"/>
      <c r="J404" s="190">
        <f>SUM(H404:H407)</f>
        <v>8</v>
      </c>
      <c r="K404" s="190">
        <f>COUNT(H404:H407)*2</f>
        <v>8</v>
      </c>
      <c r="L404" s="190"/>
    </row>
    <row r="405" spans="1:12" ht="277.5" x14ac:dyDescent="0.45">
      <c r="A405" s="186" t="s">
        <v>1832</v>
      </c>
      <c r="B405" s="187"/>
      <c r="C405" s="204"/>
      <c r="D405" s="196"/>
      <c r="E405" s="236" t="s">
        <v>1634</v>
      </c>
      <c r="F405" s="232" t="s">
        <v>1635</v>
      </c>
      <c r="G405" s="229" t="s">
        <v>1671</v>
      </c>
      <c r="H405" s="220">
        <v>2</v>
      </c>
      <c r="I405" s="221"/>
      <c r="J405" s="190"/>
      <c r="K405" s="190"/>
      <c r="L405" s="190"/>
    </row>
    <row r="406" spans="1:12" ht="111" x14ac:dyDescent="0.45">
      <c r="A406" s="186" t="s">
        <v>1832</v>
      </c>
      <c r="B406" s="187"/>
      <c r="C406" s="214"/>
      <c r="D406" s="207"/>
      <c r="E406" s="243" t="s">
        <v>763</v>
      </c>
      <c r="F406" s="232" t="s">
        <v>1636</v>
      </c>
      <c r="G406" s="229" t="s">
        <v>1671</v>
      </c>
      <c r="H406" s="220">
        <v>2</v>
      </c>
      <c r="I406" s="238"/>
      <c r="J406" s="190"/>
      <c r="K406" s="190"/>
      <c r="L406" s="190"/>
    </row>
    <row r="407" spans="1:12" ht="148" x14ac:dyDescent="0.45">
      <c r="A407" s="186" t="s">
        <v>1832</v>
      </c>
      <c r="B407" s="187"/>
      <c r="C407" s="214"/>
      <c r="D407" s="207"/>
      <c r="E407" s="243" t="s">
        <v>764</v>
      </c>
      <c r="F407" s="232" t="s">
        <v>1637</v>
      </c>
      <c r="G407" s="229" t="s">
        <v>1671</v>
      </c>
      <c r="H407" s="220">
        <v>2</v>
      </c>
      <c r="I407" s="238"/>
      <c r="J407" s="190"/>
      <c r="K407" s="190"/>
      <c r="L407" s="190"/>
    </row>
    <row r="408" spans="1:12" ht="92.5" x14ac:dyDescent="0.45">
      <c r="A408" s="186" t="s">
        <v>1832</v>
      </c>
      <c r="B408" s="187" t="s">
        <v>1371</v>
      </c>
      <c r="C408" s="214"/>
      <c r="D408" s="208" t="s">
        <v>765</v>
      </c>
      <c r="E408" s="243" t="s">
        <v>1638</v>
      </c>
      <c r="F408" s="218" t="s">
        <v>1729</v>
      </c>
      <c r="G408" s="229" t="s">
        <v>1671</v>
      </c>
      <c r="H408" s="220">
        <v>2</v>
      </c>
      <c r="I408" s="238"/>
      <c r="J408" s="190">
        <f>SUM(H408:H409)</f>
        <v>4</v>
      </c>
      <c r="K408" s="190">
        <f>COUNT(H408:H409)*2</f>
        <v>4</v>
      </c>
      <c r="L408" s="190"/>
    </row>
    <row r="409" spans="1:12" ht="185" x14ac:dyDescent="0.45">
      <c r="A409" s="186" t="s">
        <v>1832</v>
      </c>
      <c r="B409" s="187"/>
      <c r="C409" s="214"/>
      <c r="D409" s="207"/>
      <c r="E409" s="243" t="s">
        <v>1730</v>
      </c>
      <c r="F409" s="218" t="s">
        <v>2221</v>
      </c>
      <c r="G409" s="229" t="s">
        <v>1671</v>
      </c>
      <c r="H409" s="220">
        <v>2</v>
      </c>
      <c r="I409" s="238"/>
      <c r="J409" s="190"/>
      <c r="K409" s="190"/>
      <c r="L409" s="190"/>
    </row>
    <row r="410" spans="1:12" ht="18.5" x14ac:dyDescent="0.45">
      <c r="A410" s="186" t="s">
        <v>1832</v>
      </c>
      <c r="B410" s="187" t="s">
        <v>785</v>
      </c>
      <c r="C410" s="378" t="s">
        <v>779</v>
      </c>
      <c r="D410" s="379"/>
      <c r="E410" s="379"/>
      <c r="F410" s="379"/>
      <c r="G410" s="379"/>
      <c r="H410" s="379"/>
      <c r="I410" s="380"/>
      <c r="J410" s="190">
        <f>SUM(H411:H412)</f>
        <v>4</v>
      </c>
      <c r="K410" s="190">
        <f>COUNT(H411:H412)*2</f>
        <v>4</v>
      </c>
      <c r="L410" s="190"/>
    </row>
    <row r="411" spans="1:12" ht="111" x14ac:dyDescent="0.45">
      <c r="A411" s="186" t="s">
        <v>1832</v>
      </c>
      <c r="B411" s="187" t="s">
        <v>1303</v>
      </c>
      <c r="C411" s="214"/>
      <c r="D411" s="207" t="s">
        <v>780</v>
      </c>
      <c r="E411" s="243" t="s">
        <v>781</v>
      </c>
      <c r="F411" s="234" t="s">
        <v>1961</v>
      </c>
      <c r="G411" s="229" t="s">
        <v>1824</v>
      </c>
      <c r="H411" s="220">
        <v>2</v>
      </c>
      <c r="I411" s="238"/>
      <c r="J411" s="190">
        <f>SUM(H411:H412)</f>
        <v>4</v>
      </c>
      <c r="K411" s="190">
        <f>COUNT(H411:H412)*2</f>
        <v>4</v>
      </c>
      <c r="L411" s="190"/>
    </row>
    <row r="412" spans="1:12" ht="92.5" x14ac:dyDescent="0.45">
      <c r="A412" s="186" t="s">
        <v>1832</v>
      </c>
      <c r="B412" s="187"/>
      <c r="C412" s="204"/>
      <c r="D412" s="196"/>
      <c r="E412" s="236" t="s">
        <v>783</v>
      </c>
      <c r="F412" s="227" t="s">
        <v>1962</v>
      </c>
      <c r="G412" s="219" t="s">
        <v>1816</v>
      </c>
      <c r="H412" s="220">
        <v>2</v>
      </c>
      <c r="I412" s="221"/>
      <c r="J412" s="190"/>
      <c r="K412" s="190"/>
      <c r="L412" s="190"/>
    </row>
    <row r="413" spans="1:12" ht="18.5" x14ac:dyDescent="0.45">
      <c r="A413" s="186" t="s">
        <v>1832</v>
      </c>
      <c r="B413" s="217" t="s">
        <v>845</v>
      </c>
      <c r="C413" s="399" t="s">
        <v>1743</v>
      </c>
      <c r="D413" s="400"/>
      <c r="E413" s="400"/>
      <c r="F413" s="400"/>
      <c r="G413" s="400"/>
      <c r="H413" s="400"/>
      <c r="I413" s="401"/>
      <c r="J413" s="190">
        <f>SUM(H414:H434)</f>
        <v>42</v>
      </c>
      <c r="K413" s="190">
        <f>COUNT(H414:H434)*2</f>
        <v>42</v>
      </c>
      <c r="L413" s="190"/>
    </row>
    <row r="414" spans="1:12" ht="74" x14ac:dyDescent="0.45">
      <c r="A414" s="186" t="s">
        <v>1832</v>
      </c>
      <c r="B414" s="217" t="s">
        <v>1308</v>
      </c>
      <c r="C414" s="214"/>
      <c r="D414" s="304" t="s">
        <v>1963</v>
      </c>
      <c r="E414" s="236" t="s">
        <v>788</v>
      </c>
      <c r="F414" s="226" t="s">
        <v>789</v>
      </c>
      <c r="G414" s="219" t="s">
        <v>1816</v>
      </c>
      <c r="H414" s="283">
        <v>2</v>
      </c>
      <c r="I414" s="221"/>
      <c r="J414" s="190">
        <f>SUM(H414:H419)</f>
        <v>12</v>
      </c>
      <c r="K414" s="190">
        <f>COUNT(H414:H419)*2</f>
        <v>12</v>
      </c>
      <c r="L414" s="190"/>
    </row>
    <row r="415" spans="1:12" ht="74" x14ac:dyDescent="0.45">
      <c r="A415" s="186" t="s">
        <v>1832</v>
      </c>
      <c r="B415" s="187"/>
      <c r="C415" s="204"/>
      <c r="D415" s="304"/>
      <c r="E415" s="236" t="s">
        <v>790</v>
      </c>
      <c r="F415" s="226" t="s">
        <v>1964</v>
      </c>
      <c r="G415" s="219" t="s">
        <v>1707</v>
      </c>
      <c r="H415" s="283">
        <v>2</v>
      </c>
      <c r="I415" s="221"/>
      <c r="J415" s="190"/>
      <c r="K415" s="190"/>
      <c r="L415" s="190"/>
    </row>
    <row r="416" spans="1:12" ht="111" x14ac:dyDescent="0.45">
      <c r="A416" s="186" t="s">
        <v>1832</v>
      </c>
      <c r="B416" s="187"/>
      <c r="C416" s="204"/>
      <c r="D416" s="304"/>
      <c r="E416" s="208" t="s">
        <v>2068</v>
      </c>
      <c r="F416" s="226" t="s">
        <v>1667</v>
      </c>
      <c r="G416" s="219" t="s">
        <v>1707</v>
      </c>
      <c r="H416" s="283">
        <v>2</v>
      </c>
      <c r="I416" s="221"/>
      <c r="J416" s="190"/>
      <c r="K416" s="190"/>
      <c r="L416" s="190"/>
    </row>
    <row r="417" spans="1:12" ht="92.5" x14ac:dyDescent="0.45">
      <c r="A417" s="186" t="s">
        <v>1832</v>
      </c>
      <c r="B417" s="187"/>
      <c r="C417" s="204"/>
      <c r="D417" s="304"/>
      <c r="E417" s="202" t="s">
        <v>794</v>
      </c>
      <c r="F417" s="226" t="s">
        <v>1965</v>
      </c>
      <c r="G417" s="219" t="s">
        <v>1675</v>
      </c>
      <c r="H417" s="283">
        <v>2</v>
      </c>
      <c r="I417" s="221"/>
      <c r="J417" s="190"/>
      <c r="K417" s="190"/>
      <c r="L417" s="190"/>
    </row>
    <row r="418" spans="1:12" ht="129.5" x14ac:dyDescent="0.45">
      <c r="A418" s="186" t="s">
        <v>1832</v>
      </c>
      <c r="B418" s="187"/>
      <c r="C418" s="204"/>
      <c r="D418" s="304"/>
      <c r="E418" s="202" t="s">
        <v>796</v>
      </c>
      <c r="F418" s="305" t="s">
        <v>1966</v>
      </c>
      <c r="G418" s="219" t="s">
        <v>1675</v>
      </c>
      <c r="H418" s="283">
        <v>2</v>
      </c>
      <c r="I418" s="221"/>
      <c r="J418" s="190"/>
      <c r="K418" s="190"/>
      <c r="L418" s="190"/>
    </row>
    <row r="419" spans="1:12" ht="222" x14ac:dyDescent="0.45">
      <c r="A419" s="186" t="s">
        <v>1832</v>
      </c>
      <c r="B419" s="187"/>
      <c r="C419" s="204"/>
      <c r="D419" s="304"/>
      <c r="E419" s="202" t="s">
        <v>798</v>
      </c>
      <c r="F419" s="226" t="s">
        <v>1967</v>
      </c>
      <c r="G419" s="219" t="s">
        <v>1675</v>
      </c>
      <c r="H419" s="283">
        <v>2</v>
      </c>
      <c r="I419" s="221"/>
      <c r="J419" s="190"/>
      <c r="K419" s="190"/>
      <c r="L419" s="190"/>
    </row>
    <row r="420" spans="1:12" ht="74" x14ac:dyDescent="0.45">
      <c r="A420" s="186" t="s">
        <v>1832</v>
      </c>
      <c r="B420" s="187" t="s">
        <v>1309</v>
      </c>
      <c r="C420" s="204"/>
      <c r="D420" s="304" t="s">
        <v>800</v>
      </c>
      <c r="E420" s="202" t="s">
        <v>801</v>
      </c>
      <c r="F420" s="226" t="s">
        <v>1968</v>
      </c>
      <c r="G420" s="219" t="s">
        <v>1675</v>
      </c>
      <c r="H420" s="283">
        <v>2</v>
      </c>
      <c r="I420" s="221"/>
      <c r="J420" s="190">
        <f>SUM(H420:H424)</f>
        <v>10</v>
      </c>
      <c r="K420" s="190">
        <f>COUNT(H420:H424)*2</f>
        <v>10</v>
      </c>
      <c r="L420" s="190"/>
    </row>
    <row r="421" spans="1:12" ht="129.5" x14ac:dyDescent="0.45">
      <c r="A421" s="186" t="s">
        <v>1832</v>
      </c>
      <c r="B421" s="187"/>
      <c r="C421" s="204"/>
      <c r="D421" s="304"/>
      <c r="E421" s="202" t="s">
        <v>803</v>
      </c>
      <c r="F421" s="226" t="s">
        <v>804</v>
      </c>
      <c r="G421" s="219" t="s">
        <v>1675</v>
      </c>
      <c r="H421" s="283">
        <v>2</v>
      </c>
      <c r="I421" s="221"/>
      <c r="J421" s="190"/>
      <c r="K421" s="190"/>
      <c r="L421" s="190"/>
    </row>
    <row r="422" spans="1:12" ht="185" x14ac:dyDescent="0.45">
      <c r="A422" s="186" t="s">
        <v>1832</v>
      </c>
      <c r="B422" s="187"/>
      <c r="C422" s="204"/>
      <c r="D422" s="304"/>
      <c r="E422" s="202" t="s">
        <v>1969</v>
      </c>
      <c r="F422" s="226" t="s">
        <v>1970</v>
      </c>
      <c r="G422" s="219" t="s">
        <v>1671</v>
      </c>
      <c r="H422" s="283">
        <v>2</v>
      </c>
      <c r="I422" s="221"/>
      <c r="J422" s="190"/>
      <c r="K422" s="190"/>
      <c r="L422" s="190"/>
    </row>
    <row r="423" spans="1:12" ht="148" x14ac:dyDescent="0.45">
      <c r="A423" s="186" t="s">
        <v>1832</v>
      </c>
      <c r="B423" s="187"/>
      <c r="C423" s="204"/>
      <c r="D423" s="304"/>
      <c r="E423" s="202" t="s">
        <v>807</v>
      </c>
      <c r="F423" s="226" t="s">
        <v>1971</v>
      </c>
      <c r="G423" s="219" t="s">
        <v>1472</v>
      </c>
      <c r="H423" s="283">
        <v>2</v>
      </c>
      <c r="I423" s="221"/>
      <c r="J423" s="190"/>
      <c r="K423" s="190"/>
      <c r="L423" s="190"/>
    </row>
    <row r="424" spans="1:12" ht="129.5" x14ac:dyDescent="0.45">
      <c r="A424" s="186" t="s">
        <v>1832</v>
      </c>
      <c r="B424" s="187"/>
      <c r="C424" s="204"/>
      <c r="D424" s="306"/>
      <c r="E424" s="288" t="s">
        <v>809</v>
      </c>
      <c r="F424" s="305" t="s">
        <v>810</v>
      </c>
      <c r="G424" s="219" t="s">
        <v>1675</v>
      </c>
      <c r="H424" s="283">
        <v>2</v>
      </c>
      <c r="I424" s="221"/>
      <c r="J424" s="190"/>
      <c r="K424" s="190"/>
      <c r="L424" s="190"/>
    </row>
    <row r="425" spans="1:12" ht="203.5" x14ac:dyDescent="0.45">
      <c r="A425" s="186" t="s">
        <v>1832</v>
      </c>
      <c r="B425" s="187" t="s">
        <v>1310</v>
      </c>
      <c r="C425" s="204"/>
      <c r="D425" s="307" t="s">
        <v>811</v>
      </c>
      <c r="E425" s="195" t="s">
        <v>812</v>
      </c>
      <c r="F425" s="227" t="s">
        <v>2181</v>
      </c>
      <c r="G425" s="219" t="s">
        <v>1671</v>
      </c>
      <c r="H425" s="283">
        <v>2</v>
      </c>
      <c r="I425" s="221"/>
      <c r="J425" s="190">
        <f>SUM(H425:H426)</f>
        <v>4</v>
      </c>
      <c r="K425" s="190">
        <f>COUNT(H425:H426)*2</f>
        <v>4</v>
      </c>
      <c r="L425" s="190"/>
    </row>
    <row r="426" spans="1:12" ht="129.5" x14ac:dyDescent="0.45">
      <c r="A426" s="186" t="s">
        <v>1832</v>
      </c>
      <c r="B426" s="187"/>
      <c r="C426" s="204"/>
      <c r="D426" s="304"/>
      <c r="E426" s="202" t="s">
        <v>816</v>
      </c>
      <c r="F426" s="226" t="s">
        <v>817</v>
      </c>
      <c r="G426" s="219" t="s">
        <v>1671</v>
      </c>
      <c r="H426" s="283">
        <v>2</v>
      </c>
      <c r="I426" s="221"/>
      <c r="J426" s="190"/>
      <c r="K426" s="190"/>
      <c r="L426" s="190"/>
    </row>
    <row r="427" spans="1:12" ht="74" x14ac:dyDescent="0.45">
      <c r="A427" s="186" t="s">
        <v>1832</v>
      </c>
      <c r="B427" s="187" t="s">
        <v>1372</v>
      </c>
      <c r="C427" s="204"/>
      <c r="D427" s="304" t="s">
        <v>1973</v>
      </c>
      <c r="E427" s="202" t="s">
        <v>1972</v>
      </c>
      <c r="F427" s="226" t="s">
        <v>820</v>
      </c>
      <c r="G427" s="219" t="s">
        <v>1671</v>
      </c>
      <c r="H427" s="283">
        <v>2</v>
      </c>
      <c r="I427" s="221"/>
      <c r="J427" s="190">
        <f>SUM(H427:H431)</f>
        <v>10</v>
      </c>
      <c r="K427" s="190">
        <f>COUNT(H427:H431)*2</f>
        <v>10</v>
      </c>
      <c r="L427" s="190"/>
    </row>
    <row r="428" spans="1:12" ht="111" x14ac:dyDescent="0.45">
      <c r="A428" s="186" t="s">
        <v>1832</v>
      </c>
      <c r="B428" s="187"/>
      <c r="C428" s="204"/>
      <c r="D428" s="304"/>
      <c r="E428" s="202" t="s">
        <v>821</v>
      </c>
      <c r="F428" s="226" t="s">
        <v>822</v>
      </c>
      <c r="G428" s="219" t="s">
        <v>1671</v>
      </c>
      <c r="H428" s="283">
        <v>2</v>
      </c>
      <c r="I428" s="221"/>
      <c r="J428" s="190"/>
      <c r="K428" s="190"/>
      <c r="L428" s="190"/>
    </row>
    <row r="429" spans="1:12" ht="111" x14ac:dyDescent="0.45">
      <c r="A429" s="186" t="s">
        <v>1832</v>
      </c>
      <c r="B429" s="187"/>
      <c r="C429" s="204"/>
      <c r="D429" s="304"/>
      <c r="E429" s="202" t="s">
        <v>823</v>
      </c>
      <c r="F429" s="226" t="s">
        <v>824</v>
      </c>
      <c r="G429" s="219" t="s">
        <v>1671</v>
      </c>
      <c r="H429" s="283">
        <v>2</v>
      </c>
      <c r="I429" s="221"/>
      <c r="J429" s="190"/>
      <c r="K429" s="190"/>
      <c r="L429" s="190"/>
    </row>
    <row r="430" spans="1:12" ht="129.5" x14ac:dyDescent="0.45">
      <c r="A430" s="186" t="s">
        <v>1832</v>
      </c>
      <c r="B430" s="187"/>
      <c r="C430" s="204"/>
      <c r="D430" s="304"/>
      <c r="E430" s="308" t="s">
        <v>2182</v>
      </c>
      <c r="F430" s="226" t="s">
        <v>2183</v>
      </c>
      <c r="G430" s="219" t="s">
        <v>1671</v>
      </c>
      <c r="H430" s="283">
        <v>2</v>
      </c>
      <c r="I430" s="221"/>
      <c r="J430" s="190"/>
      <c r="K430" s="190"/>
      <c r="L430" s="190"/>
    </row>
    <row r="431" spans="1:12" ht="111" x14ac:dyDescent="0.45">
      <c r="A431" s="186" t="s">
        <v>1832</v>
      </c>
      <c r="B431" s="187"/>
      <c r="C431" s="204"/>
      <c r="D431" s="304"/>
      <c r="E431" s="202" t="s">
        <v>831</v>
      </c>
      <c r="F431" s="226" t="s">
        <v>1974</v>
      </c>
      <c r="G431" s="219" t="s">
        <v>1671</v>
      </c>
      <c r="H431" s="283">
        <v>2</v>
      </c>
      <c r="I431" s="221"/>
      <c r="J431" s="190"/>
      <c r="K431" s="190"/>
      <c r="L431" s="190"/>
    </row>
    <row r="432" spans="1:12" ht="74" x14ac:dyDescent="0.45">
      <c r="A432" s="186" t="s">
        <v>1832</v>
      </c>
      <c r="B432" s="187" t="s">
        <v>1373</v>
      </c>
      <c r="C432" s="204"/>
      <c r="D432" s="304" t="s">
        <v>833</v>
      </c>
      <c r="E432" s="308" t="s">
        <v>1975</v>
      </c>
      <c r="F432" s="226" t="s">
        <v>2184</v>
      </c>
      <c r="G432" s="219" t="s">
        <v>1820</v>
      </c>
      <c r="H432" s="283">
        <v>2</v>
      </c>
      <c r="I432" s="221"/>
      <c r="J432" s="190">
        <f>SUM(H432:H434)</f>
        <v>6</v>
      </c>
      <c r="K432" s="190">
        <f>COUNT(H432:H434)*2</f>
        <v>6</v>
      </c>
      <c r="L432" s="190"/>
    </row>
    <row r="433" spans="1:12" ht="74" x14ac:dyDescent="0.45">
      <c r="A433" s="186" t="s">
        <v>1832</v>
      </c>
      <c r="B433" s="187"/>
      <c r="C433" s="204"/>
      <c r="D433" s="304"/>
      <c r="E433" s="202" t="s">
        <v>1976</v>
      </c>
      <c r="F433" s="226" t="s">
        <v>2222</v>
      </c>
      <c r="G433" s="219" t="s">
        <v>1824</v>
      </c>
      <c r="H433" s="283">
        <v>2</v>
      </c>
      <c r="I433" s="221"/>
      <c r="J433" s="190"/>
      <c r="K433" s="190"/>
      <c r="L433" s="190"/>
    </row>
    <row r="434" spans="1:12" ht="333" x14ac:dyDescent="0.45">
      <c r="A434" s="186" t="s">
        <v>1832</v>
      </c>
      <c r="B434" s="187"/>
      <c r="C434" s="204"/>
      <c r="D434" s="304"/>
      <c r="E434" s="202" t="s">
        <v>1977</v>
      </c>
      <c r="F434" s="226" t="s">
        <v>1978</v>
      </c>
      <c r="G434" s="219" t="s">
        <v>1813</v>
      </c>
      <c r="H434" s="283">
        <v>2</v>
      </c>
      <c r="I434" s="221"/>
      <c r="J434" s="190"/>
      <c r="K434" s="190"/>
      <c r="L434" s="190"/>
    </row>
    <row r="435" spans="1:12" ht="18.5" x14ac:dyDescent="0.45">
      <c r="A435" s="186" t="s">
        <v>90</v>
      </c>
      <c r="B435" s="217" t="s">
        <v>876</v>
      </c>
      <c r="C435" s="397" t="s">
        <v>846</v>
      </c>
      <c r="D435" s="397"/>
      <c r="E435" s="397"/>
      <c r="F435" s="397"/>
      <c r="G435" s="397"/>
      <c r="H435" s="397"/>
      <c r="I435" s="398"/>
      <c r="J435" s="309">
        <f>SUM(H436:H447)</f>
        <v>24</v>
      </c>
      <c r="K435" s="190">
        <f>COUNT(H436:H447)*2</f>
        <v>24</v>
      </c>
      <c r="L435" s="190"/>
    </row>
    <row r="436" spans="1:12" ht="129.5" x14ac:dyDescent="0.45">
      <c r="A436" s="186" t="s">
        <v>90</v>
      </c>
      <c r="B436" s="217" t="s">
        <v>1311</v>
      </c>
      <c r="C436" s="310"/>
      <c r="D436" s="208" t="s">
        <v>847</v>
      </c>
      <c r="E436" s="244" t="s">
        <v>848</v>
      </c>
      <c r="F436" s="311" t="s">
        <v>1979</v>
      </c>
      <c r="G436" s="284" t="s">
        <v>1671</v>
      </c>
      <c r="H436" s="220">
        <v>2</v>
      </c>
      <c r="I436" s="203" t="s">
        <v>90</v>
      </c>
      <c r="J436" s="190">
        <f>SUM(H436:H440)</f>
        <v>10</v>
      </c>
      <c r="K436" s="190">
        <f>COUNT(H436:H440)*2</f>
        <v>10</v>
      </c>
      <c r="L436" s="190"/>
    </row>
    <row r="437" spans="1:12" ht="166.5" x14ac:dyDescent="0.45">
      <c r="A437" s="186" t="s">
        <v>90</v>
      </c>
      <c r="B437" s="217"/>
      <c r="C437" s="310"/>
      <c r="D437" s="208"/>
      <c r="E437" s="255" t="s">
        <v>850</v>
      </c>
      <c r="F437" s="311" t="s">
        <v>1980</v>
      </c>
      <c r="G437" s="284" t="s">
        <v>1674</v>
      </c>
      <c r="H437" s="220">
        <v>2</v>
      </c>
      <c r="I437" s="203" t="s">
        <v>90</v>
      </c>
      <c r="J437" s="190"/>
      <c r="K437" s="190"/>
      <c r="L437" s="190"/>
    </row>
    <row r="438" spans="1:12" ht="148" x14ac:dyDescent="0.45">
      <c r="A438" s="186" t="s">
        <v>90</v>
      </c>
      <c r="B438" s="217"/>
      <c r="C438" s="310"/>
      <c r="D438" s="208"/>
      <c r="E438" s="255" t="s">
        <v>1639</v>
      </c>
      <c r="F438" s="311" t="s">
        <v>1981</v>
      </c>
      <c r="G438" s="284" t="s">
        <v>1671</v>
      </c>
      <c r="H438" s="220">
        <v>2</v>
      </c>
      <c r="I438" s="203" t="s">
        <v>90</v>
      </c>
      <c r="J438" s="190"/>
      <c r="K438" s="190"/>
      <c r="L438" s="190"/>
    </row>
    <row r="439" spans="1:12" ht="111" x14ac:dyDescent="0.45">
      <c r="A439" s="186" t="s">
        <v>90</v>
      </c>
      <c r="B439" s="217"/>
      <c r="C439" s="310"/>
      <c r="D439" s="208"/>
      <c r="E439" s="255" t="s">
        <v>854</v>
      </c>
      <c r="F439" s="311" t="s">
        <v>1982</v>
      </c>
      <c r="G439" s="284" t="s">
        <v>1675</v>
      </c>
      <c r="H439" s="220">
        <v>2</v>
      </c>
      <c r="I439" s="203" t="s">
        <v>90</v>
      </c>
      <c r="J439" s="190"/>
      <c r="K439" s="190"/>
      <c r="L439" s="190"/>
    </row>
    <row r="440" spans="1:12" ht="37" x14ac:dyDescent="0.45">
      <c r="A440" s="186" t="s">
        <v>90</v>
      </c>
      <c r="B440" s="217"/>
      <c r="C440" s="310"/>
      <c r="D440" s="208"/>
      <c r="E440" s="255" t="s">
        <v>856</v>
      </c>
      <c r="F440" s="311" t="s">
        <v>857</v>
      </c>
      <c r="G440" s="284" t="s">
        <v>1698</v>
      </c>
      <c r="H440" s="220">
        <v>2</v>
      </c>
      <c r="I440" s="203" t="s">
        <v>90</v>
      </c>
      <c r="J440" s="190"/>
      <c r="K440" s="190"/>
      <c r="L440" s="190"/>
    </row>
    <row r="441" spans="1:12" ht="74" x14ac:dyDescent="0.45">
      <c r="A441" s="186" t="s">
        <v>90</v>
      </c>
      <c r="B441" s="217" t="s">
        <v>1374</v>
      </c>
      <c r="C441" s="310"/>
      <c r="D441" s="312" t="s">
        <v>1640</v>
      </c>
      <c r="E441" s="312" t="s">
        <v>859</v>
      </c>
      <c r="F441" s="299" t="s">
        <v>860</v>
      </c>
      <c r="G441" s="284" t="s">
        <v>1671</v>
      </c>
      <c r="H441" s="220">
        <v>2</v>
      </c>
      <c r="I441" s="203" t="s">
        <v>90</v>
      </c>
      <c r="J441" s="190">
        <f>SUM(H441:H444)</f>
        <v>8</v>
      </c>
      <c r="K441" s="190">
        <f>COUNT(H441:H444)*2</f>
        <v>8</v>
      </c>
      <c r="L441" s="190"/>
    </row>
    <row r="442" spans="1:12" ht="55.5" x14ac:dyDescent="0.45">
      <c r="A442" s="186" t="s">
        <v>90</v>
      </c>
      <c r="B442" s="217"/>
      <c r="C442" s="310"/>
      <c r="D442" s="208"/>
      <c r="E442" s="312" t="s">
        <v>862</v>
      </c>
      <c r="F442" s="299" t="s">
        <v>863</v>
      </c>
      <c r="G442" s="284" t="s">
        <v>1697</v>
      </c>
      <c r="H442" s="220">
        <v>2</v>
      </c>
      <c r="I442" s="203" t="s">
        <v>90</v>
      </c>
      <c r="J442" s="190"/>
      <c r="K442" s="190"/>
      <c r="L442" s="190"/>
    </row>
    <row r="443" spans="1:12" ht="37" x14ac:dyDescent="0.45">
      <c r="A443" s="186" t="s">
        <v>90</v>
      </c>
      <c r="B443" s="217"/>
      <c r="C443" s="310"/>
      <c r="D443" s="312"/>
      <c r="E443" s="312" t="s">
        <v>864</v>
      </c>
      <c r="F443" s="299" t="s">
        <v>863</v>
      </c>
      <c r="G443" s="284" t="s">
        <v>1671</v>
      </c>
      <c r="H443" s="220">
        <v>2</v>
      </c>
      <c r="I443" s="203" t="s">
        <v>90</v>
      </c>
      <c r="J443" s="190"/>
      <c r="K443" s="190"/>
      <c r="L443" s="190"/>
    </row>
    <row r="444" spans="1:12" ht="37" x14ac:dyDescent="0.45">
      <c r="A444" s="186" t="s">
        <v>90</v>
      </c>
      <c r="B444" s="217"/>
      <c r="C444" s="310"/>
      <c r="D444" s="312"/>
      <c r="E444" s="255" t="s">
        <v>865</v>
      </c>
      <c r="F444" s="299" t="s">
        <v>2223</v>
      </c>
      <c r="G444" s="284" t="s">
        <v>1692</v>
      </c>
      <c r="H444" s="220">
        <v>2</v>
      </c>
      <c r="I444" s="203" t="s">
        <v>90</v>
      </c>
      <c r="J444" s="190"/>
      <c r="K444" s="190"/>
      <c r="L444" s="190"/>
    </row>
    <row r="445" spans="1:12" ht="55.5" x14ac:dyDescent="0.45">
      <c r="A445" s="186" t="s">
        <v>90</v>
      </c>
      <c r="B445" s="217" t="s">
        <v>1375</v>
      </c>
      <c r="C445" s="310"/>
      <c r="D445" s="208" t="s">
        <v>866</v>
      </c>
      <c r="E445" s="244" t="s">
        <v>1983</v>
      </c>
      <c r="F445" s="299" t="s">
        <v>868</v>
      </c>
      <c r="G445" s="284" t="s">
        <v>1671</v>
      </c>
      <c r="H445" s="220">
        <v>2</v>
      </c>
      <c r="I445" s="203" t="s">
        <v>90</v>
      </c>
      <c r="J445" s="190">
        <f>SUM(H445:H447)</f>
        <v>6</v>
      </c>
      <c r="K445" s="190">
        <f>COUNT(H445:H447)*2</f>
        <v>6</v>
      </c>
      <c r="L445" s="190"/>
    </row>
    <row r="446" spans="1:12" ht="240.5" x14ac:dyDescent="0.45">
      <c r="A446" s="186" t="s">
        <v>90</v>
      </c>
      <c r="B446" s="217"/>
      <c r="C446" s="310"/>
      <c r="D446" s="208"/>
      <c r="E446" s="244" t="s">
        <v>869</v>
      </c>
      <c r="F446" s="299" t="s">
        <v>1984</v>
      </c>
      <c r="G446" s="284" t="s">
        <v>1671</v>
      </c>
      <c r="H446" s="220">
        <v>2</v>
      </c>
      <c r="I446" s="203" t="s">
        <v>90</v>
      </c>
      <c r="J446" s="190"/>
      <c r="K446" s="190"/>
      <c r="L446" s="190"/>
    </row>
    <row r="447" spans="1:12" ht="148" x14ac:dyDescent="0.45">
      <c r="A447" s="186" t="s">
        <v>90</v>
      </c>
      <c r="B447" s="217"/>
      <c r="C447" s="310"/>
      <c r="D447" s="208"/>
      <c r="E447" s="244" t="s">
        <v>871</v>
      </c>
      <c r="F447" s="299" t="s">
        <v>872</v>
      </c>
      <c r="G447" s="284" t="s">
        <v>1671</v>
      </c>
      <c r="H447" s="220">
        <v>2</v>
      </c>
      <c r="I447" s="203" t="s">
        <v>90</v>
      </c>
      <c r="J447" s="190"/>
      <c r="K447" s="190"/>
      <c r="L447" s="190"/>
    </row>
    <row r="448" spans="1:12" ht="18.5" x14ac:dyDescent="0.45">
      <c r="A448" s="186" t="s">
        <v>90</v>
      </c>
      <c r="B448" s="217" t="s">
        <v>1364</v>
      </c>
      <c r="C448" s="378" t="s">
        <v>877</v>
      </c>
      <c r="D448" s="379"/>
      <c r="E448" s="379"/>
      <c r="F448" s="379"/>
      <c r="G448" s="379"/>
      <c r="H448" s="379"/>
      <c r="I448" s="380"/>
      <c r="J448" s="190">
        <f>SUM(H449:H450)</f>
        <v>4</v>
      </c>
      <c r="K448" s="190">
        <f>COUNT(H449:H450)*2</f>
        <v>4</v>
      </c>
      <c r="L448" s="190"/>
    </row>
    <row r="449" spans="1:23" ht="92.5" x14ac:dyDescent="0.45">
      <c r="A449" s="186" t="s">
        <v>90</v>
      </c>
      <c r="B449" s="217" t="s">
        <v>1365</v>
      </c>
      <c r="C449" s="214"/>
      <c r="D449" s="208" t="s">
        <v>878</v>
      </c>
      <c r="E449" s="208" t="s">
        <v>879</v>
      </c>
      <c r="F449" s="208" t="s">
        <v>880</v>
      </c>
      <c r="G449" s="229" t="s">
        <v>1698</v>
      </c>
      <c r="H449" s="220">
        <v>2</v>
      </c>
      <c r="I449" s="203" t="s">
        <v>90</v>
      </c>
      <c r="J449" s="190">
        <f>SUM(H449)</f>
        <v>2</v>
      </c>
      <c r="K449" s="190">
        <f>COUNT(H449)*2</f>
        <v>2</v>
      </c>
      <c r="L449" s="190"/>
    </row>
    <row r="450" spans="1:23" ht="92.5" x14ac:dyDescent="0.45">
      <c r="A450" s="186" t="s">
        <v>90</v>
      </c>
      <c r="B450" s="187" t="s">
        <v>1742</v>
      </c>
      <c r="C450" s="204"/>
      <c r="D450" s="313" t="s">
        <v>842</v>
      </c>
      <c r="E450" s="195" t="s">
        <v>843</v>
      </c>
      <c r="F450" s="226" t="s">
        <v>844</v>
      </c>
      <c r="G450" s="219" t="s">
        <v>1671</v>
      </c>
      <c r="H450" s="220">
        <v>2</v>
      </c>
      <c r="I450" s="203" t="s">
        <v>90</v>
      </c>
      <c r="J450" s="190">
        <f>SUM(H450)</f>
        <v>2</v>
      </c>
      <c r="K450" s="190">
        <f>COUNT(H450)*2</f>
        <v>2</v>
      </c>
      <c r="L450" s="190"/>
    </row>
    <row r="451" spans="1:23" ht="18.5" x14ac:dyDescent="0.45">
      <c r="A451" s="186" t="s">
        <v>1832</v>
      </c>
      <c r="B451" s="187"/>
      <c r="C451" s="185"/>
      <c r="D451" s="365" t="s">
        <v>881</v>
      </c>
      <c r="E451" s="366"/>
      <c r="F451" s="366"/>
      <c r="G451" s="366"/>
      <c r="H451" s="366"/>
      <c r="I451" s="367"/>
      <c r="J451" s="190">
        <f>J452+J456+J460+J463+J469</f>
        <v>52</v>
      </c>
      <c r="K451" s="190">
        <f>K452+K456+K460+K463+K469</f>
        <v>52</v>
      </c>
      <c r="L451" s="192">
        <f>J451/K451</f>
        <v>1</v>
      </c>
    </row>
    <row r="452" spans="1:23" ht="18.5" x14ac:dyDescent="0.45">
      <c r="A452" s="186" t="s">
        <v>1832</v>
      </c>
      <c r="B452" s="187" t="s">
        <v>882</v>
      </c>
      <c r="C452" s="378" t="s">
        <v>883</v>
      </c>
      <c r="D452" s="379"/>
      <c r="E452" s="379"/>
      <c r="F452" s="379"/>
      <c r="G452" s="379"/>
      <c r="H452" s="379"/>
      <c r="I452" s="380"/>
      <c r="J452" s="190">
        <f>SUM(H453:H455)</f>
        <v>6</v>
      </c>
      <c r="K452" s="190">
        <f>COUNT(H453:H455)*2</f>
        <v>6</v>
      </c>
      <c r="L452" s="190"/>
      <c r="V452" s="172">
        <v>583</v>
      </c>
      <c r="W452" s="172">
        <f>V452*2</f>
        <v>1166</v>
      </c>
    </row>
    <row r="453" spans="1:23" ht="74" x14ac:dyDescent="0.45">
      <c r="A453" s="186" t="s">
        <v>1832</v>
      </c>
      <c r="B453" s="187" t="s">
        <v>1312</v>
      </c>
      <c r="C453" s="207"/>
      <c r="D453" s="207" t="s">
        <v>884</v>
      </c>
      <c r="E453" s="243" t="s">
        <v>885</v>
      </c>
      <c r="F453" s="218" t="s">
        <v>2134</v>
      </c>
      <c r="G453" s="229" t="s">
        <v>1671</v>
      </c>
      <c r="H453" s="220">
        <v>2</v>
      </c>
      <c r="I453" s="238"/>
      <c r="J453" s="190">
        <f>SUM(H453:H455)</f>
        <v>6</v>
      </c>
      <c r="K453" s="190">
        <f>COUNT(H453:H455)*2</f>
        <v>6</v>
      </c>
      <c r="L453" s="190"/>
      <c r="V453" s="172">
        <v>526</v>
      </c>
      <c r="W453" s="172">
        <f>526*2</f>
        <v>1052</v>
      </c>
    </row>
    <row r="454" spans="1:23" ht="55.5" x14ac:dyDescent="0.45">
      <c r="A454" s="186" t="s">
        <v>1832</v>
      </c>
      <c r="B454" s="187"/>
      <c r="C454" s="214"/>
      <c r="D454" s="314"/>
      <c r="E454" s="243" t="s">
        <v>1641</v>
      </c>
      <c r="F454" s="232" t="s">
        <v>1642</v>
      </c>
      <c r="G454" s="229" t="s">
        <v>1472</v>
      </c>
      <c r="H454" s="220">
        <v>2</v>
      </c>
      <c r="I454" s="238"/>
      <c r="J454" s="190"/>
      <c r="K454" s="190"/>
      <c r="L454" s="190"/>
    </row>
    <row r="455" spans="1:23" ht="37" x14ac:dyDescent="0.45">
      <c r="A455" s="186" t="s">
        <v>1832</v>
      </c>
      <c r="B455" s="187"/>
      <c r="C455" s="214"/>
      <c r="D455" s="207"/>
      <c r="E455" s="208" t="s">
        <v>1643</v>
      </c>
      <c r="F455" s="218" t="s">
        <v>1644</v>
      </c>
      <c r="G455" s="229" t="s">
        <v>1672</v>
      </c>
      <c r="H455" s="220">
        <v>2</v>
      </c>
      <c r="I455" s="238"/>
      <c r="J455" s="190"/>
      <c r="K455" s="190"/>
      <c r="L455" s="190"/>
    </row>
    <row r="456" spans="1:23" ht="18.5" x14ac:dyDescent="0.45">
      <c r="A456" s="186" t="s">
        <v>1832</v>
      </c>
      <c r="B456" s="187" t="s">
        <v>891</v>
      </c>
      <c r="C456" s="378" t="s">
        <v>892</v>
      </c>
      <c r="D456" s="379"/>
      <c r="E456" s="379"/>
      <c r="F456" s="379"/>
      <c r="G456" s="379"/>
      <c r="H456" s="379"/>
      <c r="I456" s="380"/>
      <c r="J456" s="190">
        <f>SUM(H457:H459)</f>
        <v>6</v>
      </c>
      <c r="K456" s="190">
        <f>COUNT(H457:H459)*2</f>
        <v>6</v>
      </c>
      <c r="L456" s="190"/>
    </row>
    <row r="457" spans="1:23" ht="129.5" x14ac:dyDescent="0.45">
      <c r="A457" s="186" t="s">
        <v>1832</v>
      </c>
      <c r="B457" s="187" t="s">
        <v>1313</v>
      </c>
      <c r="C457" s="207"/>
      <c r="D457" s="207" t="s">
        <v>893</v>
      </c>
      <c r="E457" s="207" t="s">
        <v>1645</v>
      </c>
      <c r="F457" s="232" t="s">
        <v>2135</v>
      </c>
      <c r="G457" s="229" t="s">
        <v>1691</v>
      </c>
      <c r="H457" s="220">
        <v>2</v>
      </c>
      <c r="I457" s="238"/>
      <c r="J457" s="190">
        <f>SUM(H457:H459)</f>
        <v>6</v>
      </c>
      <c r="K457" s="190">
        <f>COUNT(H457:H459)*2</f>
        <v>6</v>
      </c>
      <c r="L457" s="190"/>
    </row>
    <row r="458" spans="1:23" ht="111" x14ac:dyDescent="0.45">
      <c r="A458" s="186" t="s">
        <v>1832</v>
      </c>
      <c r="B458" s="187"/>
      <c r="C458" s="207"/>
      <c r="D458" s="207"/>
      <c r="E458" s="243" t="s">
        <v>896</v>
      </c>
      <c r="F458" s="232" t="s">
        <v>897</v>
      </c>
      <c r="G458" s="229" t="s">
        <v>1697</v>
      </c>
      <c r="H458" s="220">
        <v>2</v>
      </c>
      <c r="I458" s="238"/>
      <c r="J458" s="190"/>
      <c r="K458" s="190"/>
      <c r="L458" s="190"/>
    </row>
    <row r="459" spans="1:23" ht="55.5" x14ac:dyDescent="0.45">
      <c r="A459" s="186" t="s">
        <v>1832</v>
      </c>
      <c r="B459" s="187"/>
      <c r="C459" s="214"/>
      <c r="D459" s="207"/>
      <c r="E459" s="207" t="s">
        <v>899</v>
      </c>
      <c r="F459" s="232" t="s">
        <v>2136</v>
      </c>
      <c r="G459" s="229" t="s">
        <v>1692</v>
      </c>
      <c r="H459" s="220">
        <v>2</v>
      </c>
      <c r="I459" s="238"/>
      <c r="J459" s="190"/>
      <c r="K459" s="190"/>
      <c r="L459" s="190"/>
    </row>
    <row r="460" spans="1:23" ht="18.5" x14ac:dyDescent="0.45">
      <c r="A460" s="186" t="s">
        <v>1832</v>
      </c>
      <c r="B460" s="187" t="s">
        <v>901</v>
      </c>
      <c r="C460" s="378" t="s">
        <v>1985</v>
      </c>
      <c r="D460" s="379"/>
      <c r="E460" s="379"/>
      <c r="F460" s="379"/>
      <c r="G460" s="379"/>
      <c r="H460" s="379"/>
      <c r="I460" s="380"/>
      <c r="J460" s="190">
        <f>SUM(H461:H462)</f>
        <v>4</v>
      </c>
      <c r="K460" s="190">
        <f>COUNT(H461:H462)*2</f>
        <v>4</v>
      </c>
      <c r="L460" s="190"/>
    </row>
    <row r="461" spans="1:23" ht="129.5" x14ac:dyDescent="0.45">
      <c r="A461" s="186" t="s">
        <v>1832</v>
      </c>
      <c r="B461" s="187" t="s">
        <v>1314</v>
      </c>
      <c r="C461" s="207"/>
      <c r="D461" s="207" t="s">
        <v>903</v>
      </c>
      <c r="E461" s="208" t="s">
        <v>904</v>
      </c>
      <c r="F461" s="232" t="s">
        <v>1986</v>
      </c>
      <c r="G461" s="229" t="s">
        <v>1672</v>
      </c>
      <c r="H461" s="241">
        <v>2</v>
      </c>
      <c r="I461" s="238"/>
      <c r="J461" s="190">
        <f>SUM(H461:H462)</f>
        <v>4</v>
      </c>
      <c r="K461" s="190">
        <f>COUNT(H461:H462)*2</f>
        <v>4</v>
      </c>
      <c r="L461" s="190"/>
    </row>
    <row r="462" spans="1:23" ht="37" x14ac:dyDescent="0.45">
      <c r="A462" s="186" t="s">
        <v>1832</v>
      </c>
      <c r="B462" s="187"/>
      <c r="C462" s="207"/>
      <c r="D462" s="207"/>
      <c r="E462" s="208" t="s">
        <v>1443</v>
      </c>
      <c r="F462" s="218" t="s">
        <v>1442</v>
      </c>
      <c r="G462" s="229" t="s">
        <v>1692</v>
      </c>
      <c r="H462" s="241">
        <v>2</v>
      </c>
      <c r="I462" s="238"/>
      <c r="J462" s="190"/>
      <c r="K462" s="190"/>
      <c r="L462" s="190"/>
    </row>
    <row r="463" spans="1:23" ht="18.5" x14ac:dyDescent="0.45">
      <c r="A463" s="186" t="s">
        <v>1832</v>
      </c>
      <c r="B463" s="187" t="s">
        <v>909</v>
      </c>
      <c r="C463" s="378" t="s">
        <v>1751</v>
      </c>
      <c r="D463" s="379"/>
      <c r="E463" s="379"/>
      <c r="F463" s="379"/>
      <c r="G463" s="379"/>
      <c r="H463" s="379"/>
      <c r="I463" s="380"/>
      <c r="J463" s="190">
        <f>SUM(H464:H468)</f>
        <v>10</v>
      </c>
      <c r="K463" s="190">
        <f>COUNT(H464:H468)*2</f>
        <v>10</v>
      </c>
      <c r="L463" s="190"/>
    </row>
    <row r="464" spans="1:23" ht="92.5" x14ac:dyDescent="0.45">
      <c r="A464" s="186" t="s">
        <v>1832</v>
      </c>
      <c r="B464" s="187" t="s">
        <v>1315</v>
      </c>
      <c r="C464" s="207"/>
      <c r="D464" s="207" t="s">
        <v>911</v>
      </c>
      <c r="E464" s="208" t="s">
        <v>912</v>
      </c>
      <c r="F464" s="218" t="s">
        <v>913</v>
      </c>
      <c r="G464" s="229" t="s">
        <v>1705</v>
      </c>
      <c r="H464" s="297">
        <v>2</v>
      </c>
      <c r="I464" s="238"/>
      <c r="J464" s="190">
        <f>SUM(H464:H465)</f>
        <v>4</v>
      </c>
      <c r="K464" s="190">
        <f>COUNT(H464:H465)*2</f>
        <v>4</v>
      </c>
      <c r="L464" s="190"/>
    </row>
    <row r="465" spans="1:12" ht="166.5" x14ac:dyDescent="0.45">
      <c r="A465" s="186" t="s">
        <v>1832</v>
      </c>
      <c r="B465" s="187"/>
      <c r="C465" s="214"/>
      <c r="D465" s="207"/>
      <c r="E465" s="208" t="s">
        <v>916</v>
      </c>
      <c r="F465" s="218" t="s">
        <v>2137</v>
      </c>
      <c r="G465" s="229" t="s">
        <v>1692</v>
      </c>
      <c r="H465" s="297">
        <v>2</v>
      </c>
      <c r="I465" s="238"/>
      <c r="J465" s="190"/>
      <c r="K465" s="190"/>
      <c r="L465" s="190"/>
    </row>
    <row r="466" spans="1:12" ht="74" x14ac:dyDescent="0.45">
      <c r="A466" s="186" t="s">
        <v>1832</v>
      </c>
      <c r="B466" s="187" t="s">
        <v>1316</v>
      </c>
      <c r="C466" s="214"/>
      <c r="D466" s="207" t="s">
        <v>918</v>
      </c>
      <c r="E466" s="208" t="s">
        <v>1455</v>
      </c>
      <c r="F466" s="218" t="s">
        <v>1646</v>
      </c>
      <c r="G466" s="229" t="s">
        <v>1705</v>
      </c>
      <c r="H466" s="297">
        <v>2</v>
      </c>
      <c r="I466" s="238"/>
      <c r="J466" s="190">
        <f>SUM(H466:H468)</f>
        <v>6</v>
      </c>
      <c r="K466" s="190">
        <f>COUNT(H466:H468)*2</f>
        <v>6</v>
      </c>
      <c r="L466" s="190"/>
    </row>
    <row r="467" spans="1:12" ht="74" x14ac:dyDescent="0.45">
      <c r="A467" s="186" t="s">
        <v>1832</v>
      </c>
      <c r="B467" s="187"/>
      <c r="C467" s="205"/>
      <c r="D467" s="196"/>
      <c r="E467" s="208" t="s">
        <v>919</v>
      </c>
      <c r="F467" s="208" t="s">
        <v>1647</v>
      </c>
      <c r="G467" s="229" t="s">
        <v>1671</v>
      </c>
      <c r="H467" s="297">
        <v>2</v>
      </c>
      <c r="I467" s="238"/>
      <c r="J467" s="190"/>
      <c r="K467" s="190"/>
      <c r="L467" s="190"/>
    </row>
    <row r="468" spans="1:12" ht="37" x14ac:dyDescent="0.45">
      <c r="A468" s="186" t="s">
        <v>1832</v>
      </c>
      <c r="B468" s="187"/>
      <c r="C468" s="205"/>
      <c r="D468" s="196"/>
      <c r="E468" s="208" t="s">
        <v>1469</v>
      </c>
      <c r="F468" s="208" t="s">
        <v>1648</v>
      </c>
      <c r="G468" s="229" t="s">
        <v>1707</v>
      </c>
      <c r="H468" s="297">
        <v>2</v>
      </c>
      <c r="I468" s="238"/>
      <c r="J468" s="190"/>
      <c r="K468" s="190"/>
      <c r="L468" s="190"/>
    </row>
    <row r="469" spans="1:12" ht="18.5" x14ac:dyDescent="0.45">
      <c r="A469" s="186" t="s">
        <v>1832</v>
      </c>
      <c r="B469" s="187" t="s">
        <v>921</v>
      </c>
      <c r="C469" s="378" t="s">
        <v>922</v>
      </c>
      <c r="D469" s="379"/>
      <c r="E469" s="379"/>
      <c r="F469" s="379"/>
      <c r="G469" s="379"/>
      <c r="H469" s="379"/>
      <c r="I469" s="380"/>
      <c r="J469" s="190">
        <f>SUM(H470:H482)</f>
        <v>26</v>
      </c>
      <c r="K469" s="190">
        <f>COUNT(H470:H482)*2</f>
        <v>26</v>
      </c>
      <c r="L469" s="190"/>
    </row>
    <row r="470" spans="1:12" ht="129.5" x14ac:dyDescent="0.45">
      <c r="A470" s="186" t="s">
        <v>1832</v>
      </c>
      <c r="B470" s="187" t="s">
        <v>1317</v>
      </c>
      <c r="C470" s="207"/>
      <c r="D470" s="207" t="s">
        <v>923</v>
      </c>
      <c r="E470" s="208" t="s">
        <v>924</v>
      </c>
      <c r="F470" s="218" t="s">
        <v>1987</v>
      </c>
      <c r="G470" s="229" t="s">
        <v>1697</v>
      </c>
      <c r="H470" s="297">
        <v>2</v>
      </c>
      <c r="I470" s="238"/>
      <c r="J470" s="190">
        <f>SUM(H470:H473)</f>
        <v>8</v>
      </c>
      <c r="K470" s="190">
        <f>COUNT(H470:H473)*2</f>
        <v>8</v>
      </c>
      <c r="L470" s="190"/>
    </row>
    <row r="471" spans="1:12" ht="409.5" x14ac:dyDescent="0.45">
      <c r="A471" s="186" t="s">
        <v>1832</v>
      </c>
      <c r="B471" s="187"/>
      <c r="C471" s="207"/>
      <c r="D471" s="207"/>
      <c r="E471" s="208" t="s">
        <v>1732</v>
      </c>
      <c r="F471" s="234" t="s">
        <v>2138</v>
      </c>
      <c r="G471" s="229" t="s">
        <v>1697</v>
      </c>
      <c r="H471" s="297">
        <v>2</v>
      </c>
      <c r="I471" s="238"/>
      <c r="J471" s="190"/>
      <c r="K471" s="190"/>
      <c r="L471" s="190"/>
    </row>
    <row r="472" spans="1:12" ht="37" x14ac:dyDescent="0.45">
      <c r="A472" s="186" t="s">
        <v>1832</v>
      </c>
      <c r="B472" s="187"/>
      <c r="C472" s="207"/>
      <c r="D472" s="207"/>
      <c r="E472" s="208" t="s">
        <v>1733</v>
      </c>
      <c r="F472" s="234"/>
      <c r="G472" s="229" t="s">
        <v>1691</v>
      </c>
      <c r="H472" s="297">
        <v>2</v>
      </c>
      <c r="I472" s="238"/>
      <c r="J472" s="190"/>
      <c r="K472" s="190"/>
      <c r="L472" s="190"/>
    </row>
    <row r="473" spans="1:12" ht="148" x14ac:dyDescent="0.45">
      <c r="A473" s="186" t="s">
        <v>1832</v>
      </c>
      <c r="B473" s="187"/>
      <c r="C473" s="214"/>
      <c r="D473" s="207"/>
      <c r="E473" s="244" t="s">
        <v>2069</v>
      </c>
      <c r="F473" s="311" t="s">
        <v>1988</v>
      </c>
      <c r="G473" s="284" t="s">
        <v>1697</v>
      </c>
      <c r="H473" s="297">
        <v>2</v>
      </c>
      <c r="I473" s="238"/>
      <c r="J473" s="190"/>
      <c r="K473" s="190"/>
      <c r="L473" s="190"/>
    </row>
    <row r="474" spans="1:12" ht="55.5" x14ac:dyDescent="0.45">
      <c r="A474" s="186" t="s">
        <v>1832</v>
      </c>
      <c r="B474" s="187" t="s">
        <v>1318</v>
      </c>
      <c r="C474" s="214"/>
      <c r="D474" s="207" t="s">
        <v>932</v>
      </c>
      <c r="E474" s="243" t="s">
        <v>933</v>
      </c>
      <c r="F474" s="232" t="s">
        <v>1649</v>
      </c>
      <c r="G474" s="229" t="s">
        <v>1697</v>
      </c>
      <c r="H474" s="297">
        <v>2</v>
      </c>
      <c r="I474" s="238"/>
      <c r="J474" s="190">
        <f>SUM(H474:H476)</f>
        <v>6</v>
      </c>
      <c r="K474" s="190">
        <f>COUNT(H474:H476)*2</f>
        <v>6</v>
      </c>
      <c r="L474" s="190"/>
    </row>
    <row r="475" spans="1:12" ht="37" x14ac:dyDescent="0.45">
      <c r="A475" s="186" t="s">
        <v>1832</v>
      </c>
      <c r="B475" s="187"/>
      <c r="C475" s="214"/>
      <c r="D475" s="207"/>
      <c r="E475" s="207" t="s">
        <v>1468</v>
      </c>
      <c r="F475" s="228" t="s">
        <v>1650</v>
      </c>
      <c r="G475" s="229" t="s">
        <v>1697</v>
      </c>
      <c r="H475" s="297">
        <v>2</v>
      </c>
      <c r="I475" s="238"/>
      <c r="J475" s="190"/>
      <c r="K475" s="190"/>
      <c r="L475" s="190"/>
    </row>
    <row r="476" spans="1:12" ht="111" x14ac:dyDescent="0.45">
      <c r="A476" s="186" t="s">
        <v>1832</v>
      </c>
      <c r="B476" s="187"/>
      <c r="C476" s="214"/>
      <c r="D476" s="207"/>
      <c r="E476" s="244" t="s">
        <v>2185</v>
      </c>
      <c r="F476" s="218" t="s">
        <v>2186</v>
      </c>
      <c r="G476" s="229" t="s">
        <v>1671</v>
      </c>
      <c r="H476" s="297">
        <v>2</v>
      </c>
      <c r="I476" s="238"/>
      <c r="J476" s="190"/>
      <c r="K476" s="190"/>
      <c r="L476" s="190"/>
    </row>
    <row r="477" spans="1:12" ht="92.5" x14ac:dyDescent="0.45">
      <c r="A477" s="186" t="s">
        <v>1832</v>
      </c>
      <c r="B477" s="187" t="s">
        <v>1319</v>
      </c>
      <c r="C477" s="214"/>
      <c r="D477" s="207" t="s">
        <v>939</v>
      </c>
      <c r="E477" s="299" t="s">
        <v>2187</v>
      </c>
      <c r="F477" s="218" t="s">
        <v>2188</v>
      </c>
      <c r="G477" s="229" t="s">
        <v>1697</v>
      </c>
      <c r="H477" s="297">
        <v>2</v>
      </c>
      <c r="I477" s="238"/>
      <c r="J477" s="190">
        <f>SUM(H477:H478)</f>
        <v>4</v>
      </c>
      <c r="K477" s="190">
        <f>COUNT(H477:H478)*2</f>
        <v>4</v>
      </c>
      <c r="L477" s="190"/>
    </row>
    <row r="478" spans="1:12" ht="55.5" x14ac:dyDescent="0.45">
      <c r="A478" s="186" t="s">
        <v>1832</v>
      </c>
      <c r="B478" s="187"/>
      <c r="C478" s="214"/>
      <c r="D478" s="207"/>
      <c r="E478" s="255" t="s">
        <v>942</v>
      </c>
      <c r="F478" s="218" t="s">
        <v>1668</v>
      </c>
      <c r="G478" s="229" t="s">
        <v>1692</v>
      </c>
      <c r="H478" s="297">
        <v>2</v>
      </c>
      <c r="I478" s="238"/>
      <c r="J478" s="190"/>
      <c r="K478" s="190"/>
      <c r="L478" s="190"/>
    </row>
    <row r="479" spans="1:12" ht="55.5" x14ac:dyDescent="0.45">
      <c r="A479" s="186" t="s">
        <v>1832</v>
      </c>
      <c r="B479" s="187" t="s">
        <v>1320</v>
      </c>
      <c r="C479" s="214"/>
      <c r="D479" s="207" t="s">
        <v>946</v>
      </c>
      <c r="E479" s="232" t="s">
        <v>2070</v>
      </c>
      <c r="F479" s="218" t="s">
        <v>1989</v>
      </c>
      <c r="G479" s="229" t="s">
        <v>1472</v>
      </c>
      <c r="H479" s="297">
        <v>2</v>
      </c>
      <c r="I479" s="238"/>
      <c r="J479" s="190">
        <f>SUM(H479:H482)</f>
        <v>8</v>
      </c>
      <c r="K479" s="190">
        <f>COUNT(H479:H482)*2</f>
        <v>8</v>
      </c>
      <c r="L479" s="190"/>
    </row>
    <row r="480" spans="1:12" ht="148" x14ac:dyDescent="0.45">
      <c r="A480" s="186" t="s">
        <v>1832</v>
      </c>
      <c r="B480" s="187"/>
      <c r="C480" s="214"/>
      <c r="D480" s="207"/>
      <c r="E480" s="255" t="s">
        <v>2071</v>
      </c>
      <c r="F480" s="218" t="s">
        <v>2072</v>
      </c>
      <c r="G480" s="229" t="s">
        <v>1705</v>
      </c>
      <c r="H480" s="297">
        <v>2</v>
      </c>
      <c r="I480" s="238"/>
      <c r="J480" s="190"/>
      <c r="K480" s="190"/>
      <c r="L480" s="190"/>
    </row>
    <row r="481" spans="1:12" ht="37" x14ac:dyDescent="0.45">
      <c r="A481" s="186" t="s">
        <v>1832</v>
      </c>
      <c r="B481" s="187"/>
      <c r="C481" s="315"/>
      <c r="D481" s="281"/>
      <c r="E481" s="255" t="s">
        <v>951</v>
      </c>
      <c r="F481" s="311" t="s">
        <v>952</v>
      </c>
      <c r="G481" s="284" t="s">
        <v>1671</v>
      </c>
      <c r="H481" s="297">
        <v>2</v>
      </c>
      <c r="I481" s="221"/>
      <c r="J481" s="190"/>
      <c r="K481" s="190"/>
      <c r="L481" s="190"/>
    </row>
    <row r="482" spans="1:12" ht="55.5" x14ac:dyDescent="0.45">
      <c r="A482" s="186" t="s">
        <v>1832</v>
      </c>
      <c r="B482" s="187"/>
      <c r="C482" s="315"/>
      <c r="D482" s="281"/>
      <c r="E482" s="255" t="s">
        <v>2073</v>
      </c>
      <c r="F482" s="228" t="s">
        <v>2139</v>
      </c>
      <c r="G482" s="237" t="s">
        <v>1691</v>
      </c>
      <c r="H482" s="297">
        <v>2</v>
      </c>
      <c r="I482" s="221"/>
      <c r="J482" s="190"/>
      <c r="K482" s="190"/>
      <c r="L482" s="190"/>
    </row>
    <row r="483" spans="1:12" ht="18.5" x14ac:dyDescent="0.45">
      <c r="A483" s="186" t="s">
        <v>1832</v>
      </c>
      <c r="B483" s="187"/>
      <c r="C483" s="185"/>
      <c r="D483" s="365" t="s">
        <v>954</v>
      </c>
      <c r="E483" s="366"/>
      <c r="F483" s="366"/>
      <c r="G483" s="366"/>
      <c r="H483" s="366"/>
      <c r="I483" s="367"/>
      <c r="J483" s="190">
        <f>J484+J489+J492+J506+J515</f>
        <v>58</v>
      </c>
      <c r="K483" s="190">
        <f>K484+K489+K492+K506+K515</f>
        <v>58</v>
      </c>
      <c r="L483" s="192">
        <f>J483/K483</f>
        <v>1</v>
      </c>
    </row>
    <row r="484" spans="1:12" ht="18.5" x14ac:dyDescent="0.45">
      <c r="A484" s="186" t="s">
        <v>1832</v>
      </c>
      <c r="B484" s="187" t="s">
        <v>955</v>
      </c>
      <c r="C484" s="384" t="s">
        <v>956</v>
      </c>
      <c r="D484" s="370"/>
      <c r="E484" s="370"/>
      <c r="F484" s="370"/>
      <c r="G484" s="370"/>
      <c r="H484" s="370"/>
      <c r="I484" s="385"/>
      <c r="J484" s="190">
        <f>SUM(H485:H488)</f>
        <v>8</v>
      </c>
      <c r="K484" s="190">
        <f>COUNT(H485:H488)*2</f>
        <v>8</v>
      </c>
      <c r="L484" s="190"/>
    </row>
    <row r="485" spans="1:12" ht="166.5" x14ac:dyDescent="0.45">
      <c r="A485" s="186" t="s">
        <v>1832</v>
      </c>
      <c r="B485" s="187" t="s">
        <v>1321</v>
      </c>
      <c r="C485" s="196"/>
      <c r="D485" s="196" t="s">
        <v>957</v>
      </c>
      <c r="E485" s="208" t="s">
        <v>2074</v>
      </c>
      <c r="F485" s="218" t="s">
        <v>1990</v>
      </c>
      <c r="G485" s="219" t="s">
        <v>1698</v>
      </c>
      <c r="H485" s="220">
        <v>2</v>
      </c>
      <c r="I485" s="221"/>
      <c r="J485" s="190">
        <f>SUM(H485:H488)</f>
        <v>8</v>
      </c>
      <c r="K485" s="190">
        <f>COUNT(H485:H488)*2</f>
        <v>8</v>
      </c>
      <c r="L485" s="190"/>
    </row>
    <row r="486" spans="1:12" ht="74" x14ac:dyDescent="0.45">
      <c r="A486" s="186" t="s">
        <v>1832</v>
      </c>
      <c r="B486" s="187"/>
      <c r="C486" s="196"/>
      <c r="D486" s="196"/>
      <c r="E486" s="243" t="s">
        <v>960</v>
      </c>
      <c r="F486" s="218" t="s">
        <v>2189</v>
      </c>
      <c r="G486" s="219" t="s">
        <v>1472</v>
      </c>
      <c r="H486" s="220">
        <v>2</v>
      </c>
      <c r="I486" s="221"/>
      <c r="J486" s="190"/>
      <c r="K486" s="190"/>
      <c r="L486" s="190"/>
    </row>
    <row r="487" spans="1:12" ht="111" x14ac:dyDescent="0.45">
      <c r="A487" s="186"/>
      <c r="B487" s="187"/>
      <c r="C487" s="196"/>
      <c r="D487" s="196"/>
      <c r="E487" s="243" t="s">
        <v>2140</v>
      </c>
      <c r="F487" s="218" t="s">
        <v>2141</v>
      </c>
      <c r="G487" s="219"/>
      <c r="H487" s="220">
        <v>2</v>
      </c>
      <c r="I487" s="221"/>
      <c r="J487" s="190"/>
      <c r="K487" s="190"/>
      <c r="L487" s="190"/>
    </row>
    <row r="488" spans="1:12" ht="55.5" x14ac:dyDescent="0.45">
      <c r="A488" s="186" t="s">
        <v>1832</v>
      </c>
      <c r="B488" s="187"/>
      <c r="C488" s="196"/>
      <c r="D488" s="196"/>
      <c r="E488" s="243" t="s">
        <v>1397</v>
      </c>
      <c r="F488" s="218" t="s">
        <v>2190</v>
      </c>
      <c r="G488" s="219" t="s">
        <v>1472</v>
      </c>
      <c r="H488" s="220">
        <v>2</v>
      </c>
      <c r="I488" s="221"/>
      <c r="J488" s="190"/>
      <c r="K488" s="190"/>
      <c r="L488" s="190"/>
    </row>
    <row r="489" spans="1:12" ht="18.5" x14ac:dyDescent="0.45">
      <c r="A489" s="186" t="s">
        <v>1832</v>
      </c>
      <c r="B489" s="187" t="s">
        <v>967</v>
      </c>
      <c r="C489" s="384" t="s">
        <v>968</v>
      </c>
      <c r="D489" s="370"/>
      <c r="E489" s="370"/>
      <c r="F489" s="370"/>
      <c r="G489" s="370"/>
      <c r="H489" s="370"/>
      <c r="I489" s="385"/>
      <c r="J489" s="190">
        <f>SUM(H490:H491)</f>
        <v>4</v>
      </c>
      <c r="K489" s="190">
        <f>COUNT(H490:H491)*2</f>
        <v>4</v>
      </c>
      <c r="L489" s="190"/>
    </row>
    <row r="490" spans="1:12" ht="166.5" x14ac:dyDescent="0.45">
      <c r="A490" s="186" t="s">
        <v>1832</v>
      </c>
      <c r="B490" s="187" t="s">
        <v>1322</v>
      </c>
      <c r="C490" s="196"/>
      <c r="D490" s="196" t="s">
        <v>1734</v>
      </c>
      <c r="E490" s="243" t="s">
        <v>1470</v>
      </c>
      <c r="F490" s="226" t="s">
        <v>2075</v>
      </c>
      <c r="G490" s="219" t="s">
        <v>1707</v>
      </c>
      <c r="H490" s="316">
        <v>2</v>
      </c>
      <c r="I490" s="221"/>
      <c r="J490" s="190">
        <f>SUM(H490:H491)</f>
        <v>4</v>
      </c>
      <c r="K490" s="190">
        <f>COUNT(H490:H491)*2</f>
        <v>4</v>
      </c>
      <c r="L490" s="190"/>
    </row>
    <row r="491" spans="1:12" ht="74" x14ac:dyDescent="0.45">
      <c r="A491" s="186" t="s">
        <v>1832</v>
      </c>
      <c r="B491" s="187"/>
      <c r="C491" s="196"/>
      <c r="D491" s="196"/>
      <c r="E491" s="236" t="s">
        <v>2142</v>
      </c>
      <c r="F491" s="218" t="s">
        <v>1788</v>
      </c>
      <c r="G491" s="219" t="s">
        <v>1472</v>
      </c>
      <c r="H491" s="316">
        <v>2</v>
      </c>
      <c r="I491" s="221"/>
      <c r="J491" s="190"/>
      <c r="K491" s="190"/>
      <c r="L491" s="190"/>
    </row>
    <row r="492" spans="1:12" ht="18.5" x14ac:dyDescent="0.45">
      <c r="A492" s="186" t="s">
        <v>1832</v>
      </c>
      <c r="B492" s="187" t="s">
        <v>975</v>
      </c>
      <c r="C492" s="388" t="s">
        <v>976</v>
      </c>
      <c r="D492" s="389"/>
      <c r="E492" s="389"/>
      <c r="F492" s="389"/>
      <c r="G492" s="389"/>
      <c r="H492" s="389"/>
      <c r="I492" s="390"/>
      <c r="J492" s="190">
        <f>SUM(H493:H505)</f>
        <v>26</v>
      </c>
      <c r="K492" s="190">
        <f>COUNT(H493:H505)*2</f>
        <v>26</v>
      </c>
      <c r="L492" s="190"/>
    </row>
    <row r="493" spans="1:12" ht="92.5" x14ac:dyDescent="0.45">
      <c r="A493" s="186" t="s">
        <v>1832</v>
      </c>
      <c r="B493" s="187" t="s">
        <v>1323</v>
      </c>
      <c r="C493" s="257"/>
      <c r="D493" s="196" t="s">
        <v>977</v>
      </c>
      <c r="E493" s="196" t="s">
        <v>978</v>
      </c>
      <c r="F493" s="224" t="s">
        <v>2191</v>
      </c>
      <c r="G493" s="219" t="s">
        <v>1698</v>
      </c>
      <c r="H493" s="316">
        <v>2</v>
      </c>
      <c r="I493" s="221"/>
      <c r="J493" s="190">
        <f>SUM(H493:H505)</f>
        <v>26</v>
      </c>
      <c r="K493" s="190">
        <f>COUNT(H493:H505)*2</f>
        <v>26</v>
      </c>
      <c r="L493" s="190"/>
    </row>
    <row r="494" spans="1:12" ht="37" x14ac:dyDescent="0.45">
      <c r="A494" s="186" t="s">
        <v>1832</v>
      </c>
      <c r="B494" s="187"/>
      <c r="C494" s="257"/>
      <c r="D494" s="257"/>
      <c r="E494" s="317" t="s">
        <v>980</v>
      </c>
      <c r="F494" s="226" t="s">
        <v>1653</v>
      </c>
      <c r="G494" s="219" t="s">
        <v>1472</v>
      </c>
      <c r="H494" s="316">
        <v>2</v>
      </c>
      <c r="I494" s="221"/>
      <c r="J494" s="190"/>
      <c r="K494" s="190"/>
      <c r="L494" s="190"/>
    </row>
    <row r="495" spans="1:12" ht="74" x14ac:dyDescent="0.45">
      <c r="A495" s="186" t="s">
        <v>1832</v>
      </c>
      <c r="B495" s="187"/>
      <c r="C495" s="257"/>
      <c r="D495" s="257"/>
      <c r="E495" s="318" t="s">
        <v>1759</v>
      </c>
      <c r="F495" s="218" t="s">
        <v>2196</v>
      </c>
      <c r="G495" s="219" t="s">
        <v>1760</v>
      </c>
      <c r="H495" s="316">
        <v>2</v>
      </c>
      <c r="I495" s="221"/>
      <c r="J495" s="190"/>
      <c r="K495" s="190"/>
      <c r="L495" s="190"/>
    </row>
    <row r="496" spans="1:12" ht="111" x14ac:dyDescent="0.45">
      <c r="A496" s="186" t="s">
        <v>1833</v>
      </c>
      <c r="B496" s="187"/>
      <c r="C496" s="257"/>
      <c r="D496" s="257"/>
      <c r="E496" s="319" t="s">
        <v>981</v>
      </c>
      <c r="F496" s="226" t="s">
        <v>2192</v>
      </c>
      <c r="G496" s="219" t="s">
        <v>1472</v>
      </c>
      <c r="H496" s="316">
        <v>2</v>
      </c>
      <c r="I496" s="221"/>
      <c r="J496" s="190"/>
      <c r="K496" s="190"/>
      <c r="L496" s="190"/>
    </row>
    <row r="497" spans="1:12" ht="74" x14ac:dyDescent="0.45">
      <c r="A497" s="186" t="s">
        <v>1832</v>
      </c>
      <c r="B497" s="187"/>
      <c r="C497" s="257"/>
      <c r="D497" s="257"/>
      <c r="E497" s="319" t="s">
        <v>983</v>
      </c>
      <c r="F497" s="226" t="s">
        <v>2193</v>
      </c>
      <c r="G497" s="219" t="s">
        <v>1472</v>
      </c>
      <c r="H497" s="316">
        <v>2</v>
      </c>
      <c r="I497" s="221"/>
      <c r="J497" s="190"/>
      <c r="K497" s="190"/>
      <c r="L497" s="190"/>
    </row>
    <row r="498" spans="1:12" ht="37" x14ac:dyDescent="0.45">
      <c r="A498" s="186" t="s">
        <v>1840</v>
      </c>
      <c r="B498" s="187"/>
      <c r="C498" s="257"/>
      <c r="D498" s="257"/>
      <c r="E498" s="319" t="s">
        <v>1651</v>
      </c>
      <c r="F498" s="226" t="s">
        <v>1653</v>
      </c>
      <c r="G498" s="219" t="s">
        <v>1472</v>
      </c>
      <c r="H498" s="316">
        <v>2</v>
      </c>
      <c r="I498" s="221"/>
      <c r="J498" s="190"/>
      <c r="K498" s="190"/>
      <c r="L498" s="190"/>
    </row>
    <row r="499" spans="1:12" ht="37" x14ac:dyDescent="0.45">
      <c r="A499" s="186" t="s">
        <v>1834</v>
      </c>
      <c r="B499" s="187"/>
      <c r="C499" s="257"/>
      <c r="D499" s="257"/>
      <c r="E499" s="319" t="s">
        <v>1652</v>
      </c>
      <c r="F499" s="226" t="s">
        <v>1653</v>
      </c>
      <c r="G499" s="219" t="s">
        <v>1472</v>
      </c>
      <c r="H499" s="316">
        <v>2</v>
      </c>
      <c r="I499" s="221"/>
      <c r="J499" s="190"/>
      <c r="K499" s="190"/>
      <c r="L499" s="190"/>
    </row>
    <row r="500" spans="1:12" ht="37" x14ac:dyDescent="0.45">
      <c r="A500" s="186" t="s">
        <v>1835</v>
      </c>
      <c r="B500" s="187"/>
      <c r="C500" s="257"/>
      <c r="D500" s="257"/>
      <c r="E500" s="319" t="s">
        <v>987</v>
      </c>
      <c r="F500" s="226" t="s">
        <v>1653</v>
      </c>
      <c r="G500" s="219" t="s">
        <v>1472</v>
      </c>
      <c r="H500" s="316">
        <v>2</v>
      </c>
      <c r="I500" s="221"/>
      <c r="J500" s="190"/>
      <c r="K500" s="190"/>
      <c r="L500" s="190"/>
    </row>
    <row r="501" spans="1:12" ht="37" x14ac:dyDescent="0.45">
      <c r="A501" s="186" t="s">
        <v>1836</v>
      </c>
      <c r="B501" s="187"/>
      <c r="C501" s="257"/>
      <c r="D501" s="257"/>
      <c r="E501" s="319" t="s">
        <v>988</v>
      </c>
      <c r="F501" s="226" t="s">
        <v>1653</v>
      </c>
      <c r="G501" s="219" t="s">
        <v>1472</v>
      </c>
      <c r="H501" s="316">
        <v>2</v>
      </c>
      <c r="I501" s="221"/>
      <c r="J501" s="190"/>
      <c r="K501" s="190"/>
      <c r="L501" s="190"/>
    </row>
    <row r="502" spans="1:12" ht="37" x14ac:dyDescent="0.45">
      <c r="A502" s="186" t="s">
        <v>1841</v>
      </c>
      <c r="B502" s="187"/>
      <c r="C502" s="257"/>
      <c r="D502" s="257"/>
      <c r="E502" s="319" t="s">
        <v>989</v>
      </c>
      <c r="F502" s="226" t="s">
        <v>1653</v>
      </c>
      <c r="G502" s="219" t="s">
        <v>1472</v>
      </c>
      <c r="H502" s="316">
        <v>2</v>
      </c>
      <c r="I502" s="221"/>
      <c r="J502" s="190"/>
      <c r="K502" s="190"/>
      <c r="L502" s="190"/>
    </row>
    <row r="503" spans="1:12" ht="37" x14ac:dyDescent="0.45">
      <c r="A503" s="186" t="s">
        <v>1839</v>
      </c>
      <c r="B503" s="187"/>
      <c r="C503" s="257"/>
      <c r="D503" s="257"/>
      <c r="E503" s="320" t="s">
        <v>990</v>
      </c>
      <c r="F503" s="226" t="s">
        <v>1653</v>
      </c>
      <c r="G503" s="219" t="s">
        <v>1472</v>
      </c>
      <c r="H503" s="316">
        <v>2</v>
      </c>
      <c r="I503" s="221"/>
      <c r="J503" s="190"/>
      <c r="K503" s="190"/>
      <c r="L503" s="190"/>
    </row>
    <row r="504" spans="1:12" ht="92.5" x14ac:dyDescent="0.45">
      <c r="A504" s="186" t="s">
        <v>90</v>
      </c>
      <c r="B504" s="187"/>
      <c r="C504" s="257"/>
      <c r="D504" s="257"/>
      <c r="E504" s="318" t="s">
        <v>992</v>
      </c>
      <c r="F504" s="218" t="s">
        <v>2194</v>
      </c>
      <c r="G504" s="229" t="s">
        <v>1472</v>
      </c>
      <c r="H504" s="316">
        <v>2</v>
      </c>
      <c r="I504" s="321" t="s">
        <v>90</v>
      </c>
      <c r="J504" s="190"/>
      <c r="K504" s="190"/>
      <c r="L504" s="190"/>
    </row>
    <row r="505" spans="1:12" ht="92.5" x14ac:dyDescent="0.45">
      <c r="A505" s="186" t="s">
        <v>90</v>
      </c>
      <c r="B505" s="187"/>
      <c r="C505" s="257"/>
      <c r="D505" s="257"/>
      <c r="E505" s="318" t="s">
        <v>994</v>
      </c>
      <c r="F505" s="218" t="s">
        <v>2195</v>
      </c>
      <c r="G505" s="229" t="s">
        <v>1472</v>
      </c>
      <c r="H505" s="316">
        <v>2</v>
      </c>
      <c r="I505" s="321" t="s">
        <v>90</v>
      </c>
      <c r="J505" s="190"/>
      <c r="K505" s="190"/>
      <c r="L505" s="190"/>
    </row>
    <row r="506" spans="1:12" ht="18.5" x14ac:dyDescent="0.45">
      <c r="A506" s="186" t="s">
        <v>1832</v>
      </c>
      <c r="B506" s="187" t="s">
        <v>999</v>
      </c>
      <c r="C506" s="384" t="s">
        <v>1000</v>
      </c>
      <c r="D506" s="370"/>
      <c r="E506" s="370"/>
      <c r="F506" s="370"/>
      <c r="G506" s="370"/>
      <c r="H506" s="370"/>
      <c r="I506" s="385"/>
      <c r="J506" s="190">
        <f>SUM(H507:H514)</f>
        <v>16</v>
      </c>
      <c r="K506" s="190">
        <f>COUNT(H507:H514)*2</f>
        <v>16</v>
      </c>
      <c r="L506" s="190"/>
    </row>
    <row r="507" spans="1:12" ht="74" x14ac:dyDescent="0.45">
      <c r="A507" s="186" t="s">
        <v>1832</v>
      </c>
      <c r="B507" s="187" t="s">
        <v>1325</v>
      </c>
      <c r="C507" s="196"/>
      <c r="D507" s="196" t="s">
        <v>2076</v>
      </c>
      <c r="E507" s="267" t="s">
        <v>2077</v>
      </c>
      <c r="F507" s="290" t="s">
        <v>1003</v>
      </c>
      <c r="G507" s="219" t="s">
        <v>1674</v>
      </c>
      <c r="H507" s="220">
        <v>2</v>
      </c>
      <c r="I507" s="221"/>
      <c r="J507" s="190">
        <f>SUM(H507:H509)</f>
        <v>6</v>
      </c>
      <c r="K507" s="190">
        <f>COUNT(H507:H509)*2</f>
        <v>6</v>
      </c>
      <c r="L507" s="190"/>
    </row>
    <row r="508" spans="1:12" ht="74" x14ac:dyDescent="0.45">
      <c r="A508" s="186" t="s">
        <v>1832</v>
      </c>
      <c r="B508" s="187"/>
      <c r="C508" s="196"/>
      <c r="D508" s="196"/>
      <c r="E508" s="267" t="s">
        <v>2078</v>
      </c>
      <c r="F508" s="290" t="s">
        <v>1991</v>
      </c>
      <c r="G508" s="219" t="s">
        <v>1472</v>
      </c>
      <c r="H508" s="220">
        <v>2</v>
      </c>
      <c r="I508" s="221"/>
      <c r="J508" s="190"/>
      <c r="K508" s="190"/>
      <c r="L508" s="190"/>
    </row>
    <row r="509" spans="1:12" ht="37" x14ac:dyDescent="0.45">
      <c r="A509" s="186" t="s">
        <v>1832</v>
      </c>
      <c r="B509" s="187"/>
      <c r="C509" s="196"/>
      <c r="D509" s="196"/>
      <c r="E509" s="253" t="s">
        <v>1006</v>
      </c>
      <c r="F509" s="300" t="s">
        <v>1007</v>
      </c>
      <c r="G509" s="256" t="s">
        <v>1472</v>
      </c>
      <c r="H509" s="220">
        <v>2</v>
      </c>
      <c r="I509" s="221"/>
      <c r="J509" s="190"/>
      <c r="K509" s="190"/>
      <c r="L509" s="190"/>
    </row>
    <row r="510" spans="1:12" ht="37" x14ac:dyDescent="0.45">
      <c r="A510" s="186" t="s">
        <v>1832</v>
      </c>
      <c r="B510" s="187" t="s">
        <v>1326</v>
      </c>
      <c r="C510" s="196"/>
      <c r="D510" s="196" t="s">
        <v>1008</v>
      </c>
      <c r="E510" s="236" t="s">
        <v>1009</v>
      </c>
      <c r="F510" s="218" t="s">
        <v>1831</v>
      </c>
      <c r="G510" s="219" t="s">
        <v>1472</v>
      </c>
      <c r="H510" s="220">
        <v>2</v>
      </c>
      <c r="I510" s="221"/>
      <c r="J510" s="190">
        <f>SUM(H510:H511)</f>
        <v>4</v>
      </c>
      <c r="K510" s="190">
        <f>COUNT(H510:H511)*2</f>
        <v>4</v>
      </c>
      <c r="L510" s="190"/>
    </row>
    <row r="511" spans="1:12" ht="37" x14ac:dyDescent="0.45">
      <c r="A511" s="186" t="s">
        <v>1832</v>
      </c>
      <c r="B511" s="187"/>
      <c r="C511" s="196"/>
      <c r="D511" s="196"/>
      <c r="E511" s="236" t="s">
        <v>1011</v>
      </c>
      <c r="F511" s="218" t="s">
        <v>1654</v>
      </c>
      <c r="G511" s="219" t="s">
        <v>1472</v>
      </c>
      <c r="H511" s="220">
        <v>2</v>
      </c>
      <c r="I511" s="221"/>
      <c r="J511" s="190"/>
      <c r="K511" s="190"/>
      <c r="L511" s="190"/>
    </row>
    <row r="512" spans="1:12" ht="92.5" x14ac:dyDescent="0.45">
      <c r="A512" s="186" t="s">
        <v>1832</v>
      </c>
      <c r="B512" s="187" t="s">
        <v>1327</v>
      </c>
      <c r="C512" s="196"/>
      <c r="D512" s="196" t="s">
        <v>1013</v>
      </c>
      <c r="E512" s="236" t="s">
        <v>1014</v>
      </c>
      <c r="F512" s="232" t="s">
        <v>1765</v>
      </c>
      <c r="G512" s="219" t="s">
        <v>1472</v>
      </c>
      <c r="H512" s="220">
        <v>2</v>
      </c>
      <c r="I512" s="221"/>
      <c r="J512" s="190">
        <f>SUM(H512:H514)</f>
        <v>6</v>
      </c>
      <c r="K512" s="190">
        <f>COUNT(H512:H514)*2</f>
        <v>6</v>
      </c>
      <c r="L512" s="190"/>
    </row>
    <row r="513" spans="1:12" ht="37" x14ac:dyDescent="0.45">
      <c r="A513" s="186" t="s">
        <v>1832</v>
      </c>
      <c r="B513" s="187"/>
      <c r="C513" s="196"/>
      <c r="D513" s="196"/>
      <c r="E513" s="236" t="s">
        <v>1015</v>
      </c>
      <c r="F513" s="290" t="s">
        <v>1016</v>
      </c>
      <c r="G513" s="219" t="s">
        <v>1698</v>
      </c>
      <c r="H513" s="220">
        <v>2</v>
      </c>
      <c r="I513" s="221"/>
      <c r="J513" s="322" t="s">
        <v>402</v>
      </c>
      <c r="K513" s="190"/>
      <c r="L513" s="190"/>
    </row>
    <row r="514" spans="1:12" ht="55.5" x14ac:dyDescent="0.45">
      <c r="A514" s="186" t="s">
        <v>1832</v>
      </c>
      <c r="B514" s="187"/>
      <c r="C514" s="196"/>
      <c r="D514" s="196"/>
      <c r="E514" s="202" t="s">
        <v>2079</v>
      </c>
      <c r="F514" s="290" t="s">
        <v>1018</v>
      </c>
      <c r="G514" s="219" t="s">
        <v>1698</v>
      </c>
      <c r="H514" s="220">
        <v>2</v>
      </c>
      <c r="I514" s="221"/>
      <c r="J514" s="190"/>
      <c r="K514" s="190"/>
      <c r="L514" s="190"/>
    </row>
    <row r="515" spans="1:12" ht="18.5" x14ac:dyDescent="0.45">
      <c r="A515" s="186" t="s">
        <v>1832</v>
      </c>
      <c r="B515" s="187" t="s">
        <v>1019</v>
      </c>
      <c r="C515" s="384" t="s">
        <v>1020</v>
      </c>
      <c r="D515" s="370"/>
      <c r="E515" s="370"/>
      <c r="F515" s="370"/>
      <c r="G515" s="370"/>
      <c r="H515" s="370"/>
      <c r="I515" s="385"/>
      <c r="J515" s="190">
        <f>SUM(H516:H517)</f>
        <v>4</v>
      </c>
      <c r="K515" s="190">
        <f>COUNT(H516:H517)*2</f>
        <v>4</v>
      </c>
      <c r="L515" s="190"/>
    </row>
    <row r="516" spans="1:12" ht="55.5" x14ac:dyDescent="0.45">
      <c r="A516" s="186" t="s">
        <v>1832</v>
      </c>
      <c r="B516" s="187" t="s">
        <v>1328</v>
      </c>
      <c r="C516" s="224"/>
      <c r="D516" s="196" t="s">
        <v>1021</v>
      </c>
      <c r="E516" s="202" t="s">
        <v>1022</v>
      </c>
      <c r="F516" s="226" t="s">
        <v>1023</v>
      </c>
      <c r="G516" s="219" t="s">
        <v>1472</v>
      </c>
      <c r="H516" s="241">
        <v>2</v>
      </c>
      <c r="I516" s="221"/>
      <c r="J516" s="190">
        <f>SUM(H516:H517)</f>
        <v>4</v>
      </c>
      <c r="K516" s="190">
        <f>COUNT(H516:H517)*2</f>
        <v>4</v>
      </c>
      <c r="L516" s="190"/>
    </row>
    <row r="517" spans="1:12" ht="55.5" x14ac:dyDescent="0.45">
      <c r="A517" s="186" t="s">
        <v>1832</v>
      </c>
      <c r="B517" s="187"/>
      <c r="C517" s="196"/>
      <c r="D517" s="196"/>
      <c r="E517" s="202" t="s">
        <v>2080</v>
      </c>
      <c r="F517" s="226" t="s">
        <v>1025</v>
      </c>
      <c r="G517" s="219" t="s">
        <v>1472</v>
      </c>
      <c r="H517" s="241">
        <v>2</v>
      </c>
      <c r="I517" s="221"/>
      <c r="J517" s="190"/>
      <c r="K517" s="190"/>
      <c r="L517" s="190"/>
    </row>
    <row r="518" spans="1:12" ht="18.5" x14ac:dyDescent="0.45">
      <c r="A518" s="186" t="s">
        <v>1832</v>
      </c>
      <c r="B518" s="187"/>
      <c r="C518" s="185"/>
      <c r="D518" s="365" t="s">
        <v>1027</v>
      </c>
      <c r="E518" s="366"/>
      <c r="F518" s="366"/>
      <c r="G518" s="366"/>
      <c r="H518" s="366"/>
      <c r="I518" s="367"/>
      <c r="J518" s="190">
        <f>J519+J528+J536+J547</f>
        <v>56</v>
      </c>
      <c r="K518" s="190">
        <f>K519+K528+K536+K547</f>
        <v>56</v>
      </c>
      <c r="L518" s="192">
        <f>J518/K518</f>
        <v>1</v>
      </c>
    </row>
    <row r="519" spans="1:12" ht="18.5" x14ac:dyDescent="0.45">
      <c r="A519" s="186" t="s">
        <v>1832</v>
      </c>
      <c r="B519" s="187" t="s">
        <v>1028</v>
      </c>
      <c r="C519" s="384" t="s">
        <v>1992</v>
      </c>
      <c r="D519" s="370"/>
      <c r="E519" s="370"/>
      <c r="F519" s="370"/>
      <c r="G519" s="370"/>
      <c r="H519" s="370"/>
      <c r="I519" s="385"/>
      <c r="J519" s="190">
        <f>SUM(H520:H527)</f>
        <v>16</v>
      </c>
      <c r="K519" s="190">
        <f>COUNT(H520:H527)*2</f>
        <v>16</v>
      </c>
      <c r="L519" s="190"/>
    </row>
    <row r="520" spans="1:12" ht="55.5" x14ac:dyDescent="0.45">
      <c r="A520" s="186" t="s">
        <v>1832</v>
      </c>
      <c r="B520" s="187" t="s">
        <v>1329</v>
      </c>
      <c r="C520" s="196"/>
      <c r="D520" s="196" t="s">
        <v>1735</v>
      </c>
      <c r="E520" s="236" t="s">
        <v>1060</v>
      </c>
      <c r="F520" s="236" t="s">
        <v>1061</v>
      </c>
      <c r="G520" s="256" t="s">
        <v>1472</v>
      </c>
      <c r="H520" s="220">
        <v>2</v>
      </c>
      <c r="I520" s="221"/>
      <c r="J520" s="190">
        <f>SUM(H520:H522)</f>
        <v>6</v>
      </c>
      <c r="K520" s="190">
        <f>COUNT(H520:H522)*2</f>
        <v>6</v>
      </c>
      <c r="L520" s="190"/>
    </row>
    <row r="521" spans="1:12" ht="55.5" x14ac:dyDescent="0.45">
      <c r="A521" s="186" t="s">
        <v>1832</v>
      </c>
      <c r="B521" s="187"/>
      <c r="C521" s="196"/>
      <c r="D521" s="196"/>
      <c r="E521" s="253" t="s">
        <v>1464</v>
      </c>
      <c r="F521" s="236" t="s">
        <v>1061</v>
      </c>
      <c r="G521" s="256" t="s">
        <v>1472</v>
      </c>
      <c r="H521" s="220">
        <v>2</v>
      </c>
      <c r="I521" s="221"/>
      <c r="J521" s="190"/>
      <c r="K521" s="190"/>
      <c r="L521" s="190"/>
    </row>
    <row r="522" spans="1:12" ht="55.5" x14ac:dyDescent="0.45">
      <c r="A522" s="186" t="s">
        <v>1832</v>
      </c>
      <c r="B522" s="187"/>
      <c r="C522" s="196"/>
      <c r="D522" s="196"/>
      <c r="E522" s="202" t="s">
        <v>1063</v>
      </c>
      <c r="F522" s="202" t="s">
        <v>1655</v>
      </c>
      <c r="G522" s="256" t="s">
        <v>1472</v>
      </c>
      <c r="H522" s="220">
        <v>2</v>
      </c>
      <c r="I522" s="221"/>
      <c r="J522" s="190"/>
      <c r="K522" s="190"/>
      <c r="L522" s="190"/>
    </row>
    <row r="523" spans="1:12" ht="37" x14ac:dyDescent="0.45">
      <c r="A523" s="186" t="s">
        <v>90</v>
      </c>
      <c r="B523" s="187"/>
      <c r="C523" s="196"/>
      <c r="D523" s="196"/>
      <c r="E523" s="202" t="s">
        <v>1065</v>
      </c>
      <c r="F523" s="202"/>
      <c r="G523" s="256" t="s">
        <v>1472</v>
      </c>
      <c r="H523" s="220">
        <v>2</v>
      </c>
      <c r="I523" s="203" t="s">
        <v>2145</v>
      </c>
      <c r="J523" s="190">
        <f>SUM(H523)</f>
        <v>2</v>
      </c>
      <c r="K523" s="190">
        <f>COUNT(H523)*2</f>
        <v>2</v>
      </c>
      <c r="L523" s="190"/>
    </row>
    <row r="524" spans="1:12" ht="74" x14ac:dyDescent="0.45">
      <c r="A524" s="186" t="s">
        <v>1833</v>
      </c>
      <c r="B524" s="187"/>
      <c r="C524" s="196"/>
      <c r="D524" s="196"/>
      <c r="E524" s="204" t="s">
        <v>1465</v>
      </c>
      <c r="F524" s="196" t="s">
        <v>1656</v>
      </c>
      <c r="G524" s="197" t="s">
        <v>1472</v>
      </c>
      <c r="H524" s="220">
        <v>2</v>
      </c>
      <c r="I524" s="221" t="s">
        <v>2146</v>
      </c>
      <c r="J524" s="190">
        <f>SUM(H524:H527)</f>
        <v>8</v>
      </c>
      <c r="K524" s="190">
        <f>COUNT(H524:H527)*2</f>
        <v>8</v>
      </c>
      <c r="L524" s="190"/>
    </row>
    <row r="525" spans="1:12" ht="74" x14ac:dyDescent="0.45">
      <c r="A525" s="186" t="s">
        <v>1833</v>
      </c>
      <c r="B525" s="187"/>
      <c r="C525" s="196"/>
      <c r="D525" s="196"/>
      <c r="E525" s="202" t="s">
        <v>1063</v>
      </c>
      <c r="F525" s="196" t="s">
        <v>1656</v>
      </c>
      <c r="G525" s="197" t="s">
        <v>1472</v>
      </c>
      <c r="H525" s="220">
        <v>2</v>
      </c>
      <c r="I525" s="221"/>
      <c r="J525" s="190"/>
      <c r="K525" s="190"/>
      <c r="L525" s="190"/>
    </row>
    <row r="526" spans="1:12" ht="74" x14ac:dyDescent="0.45">
      <c r="A526" s="186" t="s">
        <v>1833</v>
      </c>
      <c r="B526" s="187"/>
      <c r="C526" s="196"/>
      <c r="D526" s="196"/>
      <c r="E526" s="196" t="s">
        <v>1069</v>
      </c>
      <c r="F526" s="196" t="s">
        <v>1656</v>
      </c>
      <c r="G526" s="197" t="s">
        <v>1472</v>
      </c>
      <c r="H526" s="220">
        <v>2</v>
      </c>
      <c r="I526" s="221"/>
      <c r="J526" s="190"/>
      <c r="K526" s="190"/>
      <c r="L526" s="190"/>
    </row>
    <row r="527" spans="1:12" ht="74" x14ac:dyDescent="0.45">
      <c r="A527" s="186" t="s">
        <v>1833</v>
      </c>
      <c r="B527" s="187"/>
      <c r="C527" s="196"/>
      <c r="D527" s="196"/>
      <c r="E527" s="204" t="s">
        <v>1466</v>
      </c>
      <c r="F527" s="196" t="s">
        <v>1656</v>
      </c>
      <c r="G527" s="197" t="s">
        <v>1472</v>
      </c>
      <c r="H527" s="220">
        <v>2</v>
      </c>
      <c r="I527" s="221"/>
      <c r="J527" s="190"/>
      <c r="K527" s="190"/>
      <c r="L527" s="190"/>
    </row>
    <row r="528" spans="1:12" ht="18.5" x14ac:dyDescent="0.45">
      <c r="A528" s="186" t="s">
        <v>1832</v>
      </c>
      <c r="B528" s="187" t="s">
        <v>1033</v>
      </c>
      <c r="C528" s="384" t="s">
        <v>1993</v>
      </c>
      <c r="D528" s="370"/>
      <c r="E528" s="370"/>
      <c r="F528" s="370"/>
      <c r="G528" s="370"/>
      <c r="H528" s="370"/>
      <c r="I528" s="385"/>
      <c r="J528" s="190">
        <f>SUM(H529:H535)</f>
        <v>14</v>
      </c>
      <c r="K528" s="190">
        <f>COUNT(H529:H535)*2</f>
        <v>14</v>
      </c>
      <c r="L528" s="190"/>
    </row>
    <row r="529" spans="1:12" ht="37" x14ac:dyDescent="0.45">
      <c r="A529" s="186" t="s">
        <v>1832</v>
      </c>
      <c r="B529" s="187" t="s">
        <v>1332</v>
      </c>
      <c r="C529" s="196"/>
      <c r="D529" s="196" t="s">
        <v>1035</v>
      </c>
      <c r="E529" s="196" t="s">
        <v>1076</v>
      </c>
      <c r="F529" s="246"/>
      <c r="G529" s="197" t="s">
        <v>1472</v>
      </c>
      <c r="H529" s="220">
        <v>2</v>
      </c>
      <c r="I529" s="221"/>
      <c r="J529" s="190">
        <f>SUM(H529)</f>
        <v>2</v>
      </c>
      <c r="K529" s="190">
        <f>COUNT(H529)*2</f>
        <v>2</v>
      </c>
      <c r="L529" s="190"/>
    </row>
    <row r="530" spans="1:12" ht="37" x14ac:dyDescent="0.45">
      <c r="A530" s="186" t="s">
        <v>1832</v>
      </c>
      <c r="B530" s="187"/>
      <c r="C530" s="196"/>
      <c r="D530" s="196"/>
      <c r="E530" s="196" t="s">
        <v>1077</v>
      </c>
      <c r="F530" s="246"/>
      <c r="G530" s="197" t="s">
        <v>1472</v>
      </c>
      <c r="H530" s="220">
        <v>2</v>
      </c>
      <c r="I530" s="221"/>
      <c r="J530" s="190">
        <f t="shared" ref="J530" si="0">SUM(H530)</f>
        <v>2</v>
      </c>
      <c r="K530" s="190">
        <f t="shared" ref="K530:K532" si="1">COUNT(H530)*2</f>
        <v>2</v>
      </c>
      <c r="L530" s="190"/>
    </row>
    <row r="531" spans="1:12" ht="18.5" x14ac:dyDescent="0.45">
      <c r="A531" s="186" t="s">
        <v>1833</v>
      </c>
      <c r="B531" s="187"/>
      <c r="C531" s="196"/>
      <c r="D531" s="196"/>
      <c r="E531" s="196" t="s">
        <v>1741</v>
      </c>
      <c r="F531" s="246"/>
      <c r="G531" s="197" t="s">
        <v>1472</v>
      </c>
      <c r="H531" s="220">
        <v>2</v>
      </c>
      <c r="I531" s="221"/>
      <c r="J531" s="190">
        <f>SUM(H531)</f>
        <v>2</v>
      </c>
      <c r="K531" s="190">
        <f t="shared" si="1"/>
        <v>2</v>
      </c>
      <c r="L531" s="190"/>
    </row>
    <row r="532" spans="1:12" ht="37" x14ac:dyDescent="0.45">
      <c r="A532" s="186" t="s">
        <v>1832</v>
      </c>
      <c r="B532" s="187"/>
      <c r="C532" s="196"/>
      <c r="D532" s="196"/>
      <c r="E532" s="196" t="s">
        <v>1078</v>
      </c>
      <c r="F532" s="196" t="s">
        <v>1079</v>
      </c>
      <c r="G532" s="197" t="s">
        <v>1472</v>
      </c>
      <c r="H532" s="220">
        <v>2</v>
      </c>
      <c r="I532" s="221"/>
      <c r="J532" s="190">
        <f>SUM(H532)</f>
        <v>2</v>
      </c>
      <c r="K532" s="190">
        <f t="shared" si="1"/>
        <v>2</v>
      </c>
      <c r="L532" s="190"/>
    </row>
    <row r="533" spans="1:12" ht="37" x14ac:dyDescent="0.45">
      <c r="A533" s="186" t="s">
        <v>1832</v>
      </c>
      <c r="B533" s="187"/>
      <c r="C533" s="196"/>
      <c r="D533" s="196"/>
      <c r="E533" s="196" t="s">
        <v>1467</v>
      </c>
      <c r="F533" s="196" t="s">
        <v>1079</v>
      </c>
      <c r="G533" s="197" t="s">
        <v>1472</v>
      </c>
      <c r="H533" s="220">
        <v>2</v>
      </c>
      <c r="I533" s="211"/>
      <c r="J533" s="190">
        <f>SUM(H533)</f>
        <v>2</v>
      </c>
      <c r="K533" s="190">
        <f>COUNT(H533)*2</f>
        <v>2</v>
      </c>
      <c r="L533" s="190"/>
    </row>
    <row r="534" spans="1:12" ht="37" x14ac:dyDescent="0.45">
      <c r="A534" s="186" t="s">
        <v>1832</v>
      </c>
      <c r="B534" s="187"/>
      <c r="C534" s="196"/>
      <c r="D534" s="196"/>
      <c r="E534" s="196" t="s">
        <v>1081</v>
      </c>
      <c r="F534" s="246"/>
      <c r="G534" s="197" t="s">
        <v>1472</v>
      </c>
      <c r="H534" s="220">
        <v>2</v>
      </c>
      <c r="I534" s="221"/>
      <c r="J534" s="190"/>
      <c r="K534" s="190"/>
      <c r="L534" s="190"/>
    </row>
    <row r="535" spans="1:12" ht="37" x14ac:dyDescent="0.45">
      <c r="A535" s="186" t="s">
        <v>1832</v>
      </c>
      <c r="B535" s="187"/>
      <c r="C535" s="196"/>
      <c r="D535" s="196"/>
      <c r="E535" s="204" t="s">
        <v>1462</v>
      </c>
      <c r="F535" s="247"/>
      <c r="G535" s="197" t="s">
        <v>1472</v>
      </c>
      <c r="H535" s="220">
        <v>2</v>
      </c>
      <c r="I535" s="221"/>
      <c r="J535" s="190"/>
      <c r="K535" s="190"/>
      <c r="L535" s="190"/>
    </row>
    <row r="536" spans="1:12" ht="18.5" x14ac:dyDescent="0.45">
      <c r="A536" s="186" t="s">
        <v>1832</v>
      </c>
      <c r="B536" s="187" t="s">
        <v>1038</v>
      </c>
      <c r="C536" s="384" t="s">
        <v>1994</v>
      </c>
      <c r="D536" s="370"/>
      <c r="E536" s="370"/>
      <c r="F536" s="370"/>
      <c r="G536" s="370"/>
      <c r="H536" s="370"/>
      <c r="I536" s="385"/>
      <c r="J536" s="190">
        <f>SUM(H537:H546)</f>
        <v>20</v>
      </c>
      <c r="K536" s="190">
        <f>COUNT(H537:H546)*2</f>
        <v>20</v>
      </c>
      <c r="L536" s="190"/>
    </row>
    <row r="537" spans="1:12" ht="37" x14ac:dyDescent="0.45">
      <c r="A537" s="186" t="s">
        <v>1832</v>
      </c>
      <c r="B537" s="187" t="s">
        <v>1335</v>
      </c>
      <c r="C537" s="196"/>
      <c r="D537" s="196" t="s">
        <v>1040</v>
      </c>
      <c r="E537" s="196" t="s">
        <v>1736</v>
      </c>
      <c r="F537" s="246"/>
      <c r="G537" s="197" t="s">
        <v>1472</v>
      </c>
      <c r="H537" s="220">
        <v>2</v>
      </c>
      <c r="I537" s="221"/>
      <c r="J537" s="190">
        <f>SUM(H537+H541)</f>
        <v>4</v>
      </c>
      <c r="K537" s="190">
        <f>COUNT(H537,H541)*2</f>
        <v>4</v>
      </c>
      <c r="L537" s="190"/>
    </row>
    <row r="538" spans="1:12" ht="18.5" x14ac:dyDescent="0.45">
      <c r="A538" s="186" t="s">
        <v>1832</v>
      </c>
      <c r="B538" s="187"/>
      <c r="C538" s="196"/>
      <c r="D538" s="196"/>
      <c r="E538" s="246" t="s">
        <v>1737</v>
      </c>
      <c r="F538" s="246"/>
      <c r="G538" s="197" t="s">
        <v>1472</v>
      </c>
      <c r="H538" s="220">
        <v>2</v>
      </c>
      <c r="I538" s="323"/>
      <c r="J538" s="190">
        <f>SUM(H538:H539)</f>
        <v>4</v>
      </c>
      <c r="K538" s="190">
        <f>COUNT(H538:H539)*2</f>
        <v>4</v>
      </c>
      <c r="L538" s="190"/>
    </row>
    <row r="539" spans="1:12" ht="37" x14ac:dyDescent="0.45">
      <c r="A539" s="186" t="s">
        <v>1832</v>
      </c>
      <c r="B539" s="187"/>
      <c r="C539" s="196"/>
      <c r="D539" s="196"/>
      <c r="E539" s="196" t="s">
        <v>1738</v>
      </c>
      <c r="F539" s="246"/>
      <c r="G539" s="197" t="s">
        <v>1472</v>
      </c>
      <c r="H539" s="220">
        <v>2</v>
      </c>
      <c r="I539" s="323"/>
      <c r="J539" s="190"/>
      <c r="K539" s="190"/>
      <c r="L539" s="190"/>
    </row>
    <row r="540" spans="1:12" ht="18.5" x14ac:dyDescent="0.45">
      <c r="A540" s="186" t="s">
        <v>1832</v>
      </c>
      <c r="B540" s="187"/>
      <c r="C540" s="196"/>
      <c r="D540" s="196"/>
      <c r="E540" s="204" t="s">
        <v>1740</v>
      </c>
      <c r="F540" s="247"/>
      <c r="G540" s="197" t="s">
        <v>1472</v>
      </c>
      <c r="H540" s="220">
        <v>2</v>
      </c>
      <c r="I540" s="323"/>
      <c r="J540" s="190"/>
      <c r="K540" s="190"/>
      <c r="L540" s="190"/>
    </row>
    <row r="541" spans="1:12" ht="37" x14ac:dyDescent="0.45">
      <c r="A541" s="186" t="s">
        <v>1832</v>
      </c>
      <c r="B541" s="187"/>
      <c r="C541" s="196"/>
      <c r="D541" s="196"/>
      <c r="E541" s="196" t="s">
        <v>1739</v>
      </c>
      <c r="F541" s="246"/>
      <c r="G541" s="197" t="s">
        <v>1472</v>
      </c>
      <c r="H541" s="220">
        <v>2</v>
      </c>
      <c r="I541" s="323"/>
      <c r="J541" s="190"/>
      <c r="K541" s="190"/>
      <c r="L541" s="190"/>
    </row>
    <row r="542" spans="1:12" ht="37" x14ac:dyDescent="0.45">
      <c r="A542" s="186" t="s">
        <v>1832</v>
      </c>
      <c r="B542" s="187"/>
      <c r="C542" s="196"/>
      <c r="D542" s="196"/>
      <c r="E542" s="196" t="s">
        <v>1085</v>
      </c>
      <c r="F542" s="246"/>
      <c r="G542" s="197" t="s">
        <v>1472</v>
      </c>
      <c r="H542" s="220">
        <v>2</v>
      </c>
      <c r="I542" s="324"/>
      <c r="J542" s="190">
        <f>SUM(H542)</f>
        <v>2</v>
      </c>
      <c r="K542" s="190">
        <f>COUNT(H542)*2</f>
        <v>2</v>
      </c>
      <c r="L542" s="190"/>
    </row>
    <row r="543" spans="1:12" ht="37" x14ac:dyDescent="0.45">
      <c r="A543" s="186" t="s">
        <v>1833</v>
      </c>
      <c r="B543" s="187"/>
      <c r="C543" s="196"/>
      <c r="D543" s="196"/>
      <c r="E543" s="196" t="s">
        <v>1088</v>
      </c>
      <c r="F543" s="246"/>
      <c r="G543" s="197" t="s">
        <v>1472</v>
      </c>
      <c r="H543" s="220">
        <v>2</v>
      </c>
      <c r="I543" s="323"/>
      <c r="J543" s="190">
        <f>SUM(H543:H546)</f>
        <v>8</v>
      </c>
      <c r="K543" s="190">
        <f>COUNT(H543:H546)*2</f>
        <v>8</v>
      </c>
      <c r="L543" s="190"/>
    </row>
    <row r="544" spans="1:12" ht="37" x14ac:dyDescent="0.45">
      <c r="A544" s="186" t="s">
        <v>1833</v>
      </c>
      <c r="B544" s="187"/>
      <c r="C544" s="196"/>
      <c r="D544" s="196"/>
      <c r="E544" s="196" t="s">
        <v>1089</v>
      </c>
      <c r="F544" s="246"/>
      <c r="G544" s="197" t="s">
        <v>1472</v>
      </c>
      <c r="H544" s="220">
        <v>2</v>
      </c>
      <c r="I544" s="221"/>
      <c r="J544" s="190"/>
      <c r="K544" s="190"/>
      <c r="L544" s="190"/>
    </row>
    <row r="545" spans="1:13" ht="55.5" x14ac:dyDescent="0.45">
      <c r="A545" s="186" t="s">
        <v>1833</v>
      </c>
      <c r="B545" s="187"/>
      <c r="C545" s="196"/>
      <c r="D545" s="196"/>
      <c r="E545" s="196" t="s">
        <v>1090</v>
      </c>
      <c r="F545" s="246"/>
      <c r="G545" s="197" t="s">
        <v>1472</v>
      </c>
      <c r="H545" s="220">
        <v>2</v>
      </c>
      <c r="I545" s="221"/>
      <c r="J545" s="190"/>
      <c r="K545" s="190"/>
      <c r="L545" s="190"/>
    </row>
    <row r="546" spans="1:13" ht="55.5" x14ac:dyDescent="0.45">
      <c r="A546" s="186" t="s">
        <v>1833</v>
      </c>
      <c r="B546" s="187"/>
      <c r="C546" s="196"/>
      <c r="D546" s="196"/>
      <c r="E546" s="196" t="s">
        <v>1657</v>
      </c>
      <c r="F546" s="246"/>
      <c r="G546" s="197" t="s">
        <v>1472</v>
      </c>
      <c r="H546" s="220">
        <v>2</v>
      </c>
      <c r="I546" s="221"/>
      <c r="J546" s="190"/>
      <c r="K546" s="190"/>
      <c r="L546" s="190"/>
    </row>
    <row r="547" spans="1:13" ht="18.5" x14ac:dyDescent="0.45">
      <c r="A547" s="186" t="s">
        <v>1832</v>
      </c>
      <c r="B547" s="187" t="s">
        <v>1043</v>
      </c>
      <c r="C547" s="384" t="s">
        <v>1995</v>
      </c>
      <c r="D547" s="370"/>
      <c r="E547" s="370"/>
      <c r="F547" s="370"/>
      <c r="G547" s="370"/>
      <c r="H547" s="370"/>
      <c r="I547" s="385"/>
      <c r="J547" s="190">
        <f>SUM(H548:H550)</f>
        <v>6</v>
      </c>
      <c r="K547" s="190">
        <f>COUNT(H548:H550)*2</f>
        <v>6</v>
      </c>
      <c r="L547" s="190"/>
    </row>
    <row r="548" spans="1:13" ht="92.5" x14ac:dyDescent="0.45">
      <c r="A548" s="186" t="s">
        <v>1832</v>
      </c>
      <c r="B548" s="187" t="s">
        <v>1338</v>
      </c>
      <c r="C548" s="196"/>
      <c r="D548" s="196" t="s">
        <v>1092</v>
      </c>
      <c r="E548" s="236" t="s">
        <v>1045</v>
      </c>
      <c r="F548" s="236" t="s">
        <v>2224</v>
      </c>
      <c r="G548" s="197" t="s">
        <v>1472</v>
      </c>
      <c r="H548" s="220">
        <v>2</v>
      </c>
      <c r="I548" s="221"/>
      <c r="J548" s="190"/>
      <c r="K548" s="190"/>
      <c r="L548" s="190"/>
    </row>
    <row r="549" spans="1:13" ht="92.5" x14ac:dyDescent="0.45">
      <c r="A549" s="186" t="s">
        <v>1832</v>
      </c>
      <c r="B549" s="187"/>
      <c r="C549" s="196"/>
      <c r="D549" s="196"/>
      <c r="E549" s="236" t="s">
        <v>1047</v>
      </c>
      <c r="F549" s="236" t="s">
        <v>2224</v>
      </c>
      <c r="G549" s="197" t="s">
        <v>1472</v>
      </c>
      <c r="H549" s="220">
        <v>2</v>
      </c>
      <c r="I549" s="295"/>
      <c r="J549" s="190"/>
      <c r="K549" s="190"/>
      <c r="L549" s="190"/>
    </row>
    <row r="550" spans="1:13" ht="74" x14ac:dyDescent="0.45">
      <c r="A550" s="186" t="s">
        <v>1833</v>
      </c>
      <c r="B550" s="187"/>
      <c r="C550" s="196"/>
      <c r="D550" s="196"/>
      <c r="E550" s="196" t="s">
        <v>1471</v>
      </c>
      <c r="F550" s="246" t="s">
        <v>1094</v>
      </c>
      <c r="G550" s="197" t="s">
        <v>1472</v>
      </c>
      <c r="H550" s="220">
        <v>2</v>
      </c>
      <c r="I550" s="221"/>
      <c r="J550" s="190">
        <f>SUM(H550)</f>
        <v>2</v>
      </c>
      <c r="K550" s="190">
        <f>COUNT(H550)*2</f>
        <v>2</v>
      </c>
      <c r="L550" s="190"/>
    </row>
    <row r="551" spans="1:13" customFormat="1" x14ac:dyDescent="0.35">
      <c r="B551" s="339"/>
      <c r="C551" s="339"/>
      <c r="D551" s="339"/>
      <c r="E551" s="340"/>
      <c r="F551" s="340"/>
      <c r="G551" s="341"/>
      <c r="H551" s="154"/>
      <c r="J551" s="172"/>
      <c r="K551" s="172"/>
      <c r="L551" s="172"/>
      <c r="M551" s="342"/>
    </row>
    <row r="552" spans="1:13" customFormat="1" x14ac:dyDescent="0.35">
      <c r="B552" s="339"/>
      <c r="C552" s="339"/>
      <c r="D552" s="339"/>
      <c r="E552" s="340"/>
      <c r="F552" s="340"/>
      <c r="G552" s="341"/>
      <c r="H552" s="154"/>
      <c r="J552" s="172"/>
      <c r="K552" s="172"/>
      <c r="L552" s="172"/>
      <c r="M552" s="342"/>
    </row>
    <row r="553" spans="1:13" customFormat="1" x14ac:dyDescent="0.35">
      <c r="B553" s="339"/>
      <c r="C553" s="339"/>
      <c r="D553" s="339"/>
      <c r="E553" s="340"/>
      <c r="F553" s="340"/>
      <c r="G553" s="341"/>
      <c r="H553" s="154"/>
      <c r="J553" s="172"/>
      <c r="K553" s="172"/>
      <c r="L553" s="172"/>
      <c r="M553" s="342"/>
    </row>
    <row r="554" spans="1:13" s="172" customFormat="1" x14ac:dyDescent="0.35">
      <c r="B554" s="79"/>
      <c r="C554" s="79"/>
      <c r="D554" s="79"/>
      <c r="E554" s="173"/>
      <c r="F554" s="173"/>
      <c r="G554" s="174"/>
      <c r="H554" s="175"/>
    </row>
    <row r="555" spans="1:13" s="172" customFormat="1" x14ac:dyDescent="0.35">
      <c r="B555" s="79"/>
      <c r="C555" s="79"/>
      <c r="D555" s="79"/>
      <c r="E555" s="173"/>
      <c r="F555" s="173"/>
      <c r="G555" s="174"/>
      <c r="H555" s="175"/>
    </row>
    <row r="556" spans="1:13" s="172" customFormat="1" x14ac:dyDescent="0.35">
      <c r="B556" s="79"/>
      <c r="C556" s="79"/>
      <c r="D556" s="79" t="s">
        <v>1854</v>
      </c>
      <c r="E556" s="173" t="s">
        <v>1855</v>
      </c>
      <c r="F556" s="173" t="s">
        <v>1856</v>
      </c>
      <c r="G556" s="174"/>
      <c r="H556" s="175"/>
      <c r="I556" s="184"/>
    </row>
    <row r="557" spans="1:13" s="172" customFormat="1" x14ac:dyDescent="0.35">
      <c r="B557" s="79"/>
      <c r="C557" s="79" t="s">
        <v>1846</v>
      </c>
      <c r="D557" s="332">
        <f>J14</f>
        <v>106</v>
      </c>
      <c r="E557" s="332">
        <f>K14</f>
        <v>106</v>
      </c>
      <c r="F557" s="333">
        <f>D557/E557</f>
        <v>1</v>
      </c>
      <c r="G557" s="174"/>
      <c r="H557" s="175"/>
    </row>
    <row r="558" spans="1:13" s="172" customFormat="1" x14ac:dyDescent="0.35">
      <c r="B558" s="79"/>
      <c r="C558" s="79" t="s">
        <v>1847</v>
      </c>
      <c r="D558" s="332">
        <f>J70</f>
        <v>52</v>
      </c>
      <c r="E558" s="332">
        <f>K70</f>
        <v>52</v>
      </c>
      <c r="F558" s="333">
        <f t="shared" ref="F558:F565" si="2">D558/E558</f>
        <v>1</v>
      </c>
      <c r="G558" s="174"/>
      <c r="H558" s="175"/>
    </row>
    <row r="559" spans="1:13" s="172" customFormat="1" x14ac:dyDescent="0.35">
      <c r="B559" s="79"/>
      <c r="C559" s="79" t="s">
        <v>1848</v>
      </c>
      <c r="D559" s="332">
        <f>J102</f>
        <v>124</v>
      </c>
      <c r="E559" s="332">
        <f>K102</f>
        <v>124</v>
      </c>
      <c r="F559" s="333">
        <f t="shared" si="2"/>
        <v>1</v>
      </c>
      <c r="G559" s="174"/>
      <c r="H559" s="175"/>
    </row>
    <row r="560" spans="1:13" s="172" customFormat="1" x14ac:dyDescent="0.35">
      <c r="B560" s="79"/>
      <c r="C560" s="79" t="s">
        <v>1849</v>
      </c>
      <c r="D560" s="332">
        <f>J170</f>
        <v>110</v>
      </c>
      <c r="E560" s="332">
        <f>K170</f>
        <v>110</v>
      </c>
      <c r="F560" s="333">
        <f t="shared" si="2"/>
        <v>1</v>
      </c>
      <c r="G560" s="174"/>
      <c r="H560" s="175"/>
    </row>
    <row r="561" spans="2:8" s="172" customFormat="1" x14ac:dyDescent="0.35">
      <c r="B561" s="79"/>
      <c r="C561" s="79" t="s">
        <v>1850</v>
      </c>
      <c r="D561" s="332">
        <f>J232</f>
        <v>400</v>
      </c>
      <c r="E561" s="332">
        <f>K232</f>
        <v>400</v>
      </c>
      <c r="F561" s="333">
        <f t="shared" si="2"/>
        <v>1</v>
      </c>
      <c r="G561" s="174"/>
      <c r="H561" s="175"/>
    </row>
    <row r="562" spans="2:8" s="172" customFormat="1" x14ac:dyDescent="0.35">
      <c r="B562" s="79"/>
      <c r="C562" s="79" t="s">
        <v>1851</v>
      </c>
      <c r="D562" s="332">
        <f>J451</f>
        <v>52</v>
      </c>
      <c r="E562" s="332">
        <f>K451</f>
        <v>52</v>
      </c>
      <c r="F562" s="333">
        <f t="shared" si="2"/>
        <v>1</v>
      </c>
      <c r="G562" s="174"/>
      <c r="H562" s="175"/>
    </row>
    <row r="563" spans="2:8" s="172" customFormat="1" x14ac:dyDescent="0.35">
      <c r="B563" s="79"/>
      <c r="C563" s="79" t="s">
        <v>1852</v>
      </c>
      <c r="D563" s="332">
        <f>J483</f>
        <v>58</v>
      </c>
      <c r="E563" s="332">
        <f>K483</f>
        <v>58</v>
      </c>
      <c r="F563" s="333">
        <f t="shared" si="2"/>
        <v>1</v>
      </c>
      <c r="G563" s="174"/>
      <c r="H563" s="175"/>
    </row>
    <row r="564" spans="2:8" s="172" customFormat="1" x14ac:dyDescent="0.35">
      <c r="B564" s="79"/>
      <c r="C564" s="79" t="s">
        <v>1853</v>
      </c>
      <c r="D564" s="332">
        <f>J518</f>
        <v>56</v>
      </c>
      <c r="E564" s="332">
        <f>K518</f>
        <v>56</v>
      </c>
      <c r="F564" s="333">
        <f t="shared" si="2"/>
        <v>1</v>
      </c>
      <c r="G564" s="174"/>
      <c r="H564" s="175"/>
    </row>
    <row r="565" spans="2:8" s="172" customFormat="1" x14ac:dyDescent="0.35">
      <c r="B565" s="79"/>
      <c r="C565" s="79" t="s">
        <v>1857</v>
      </c>
      <c r="D565" s="332">
        <f>SUM(D557:D564)</f>
        <v>958</v>
      </c>
      <c r="E565" s="174">
        <f>SUM(E557:E564)</f>
        <v>958</v>
      </c>
      <c r="F565" s="333">
        <f t="shared" si="2"/>
        <v>1</v>
      </c>
      <c r="G565" s="174"/>
      <c r="H565" s="175"/>
    </row>
    <row r="566" spans="2:8" s="172" customFormat="1" x14ac:dyDescent="0.35">
      <c r="B566" s="79"/>
      <c r="C566" s="79"/>
      <c r="D566" s="79"/>
      <c r="E566" s="173"/>
      <c r="F566" s="173"/>
      <c r="G566" s="174"/>
      <c r="H566" s="175"/>
    </row>
    <row r="567" spans="2:8" s="172" customFormat="1" x14ac:dyDescent="0.35">
      <c r="B567" s="79"/>
      <c r="C567" s="79"/>
      <c r="D567" s="79"/>
      <c r="E567" s="173"/>
      <c r="F567" s="173"/>
      <c r="G567" s="174"/>
      <c r="H567" s="175"/>
    </row>
    <row r="568" spans="2:8" s="172" customFormat="1" x14ac:dyDescent="0.35">
      <c r="B568" s="79"/>
      <c r="C568" s="79"/>
      <c r="D568" s="79"/>
      <c r="E568" s="173"/>
      <c r="F568" s="173"/>
      <c r="G568" s="174"/>
      <c r="H568" s="175"/>
    </row>
    <row r="569" spans="2:8" s="172" customFormat="1" x14ac:dyDescent="0.35">
      <c r="B569" s="79">
        <v>1</v>
      </c>
      <c r="C569" s="79" t="s">
        <v>1859</v>
      </c>
      <c r="D569" s="176">
        <f>(J16+J413+J435+J448+J520+J523+J529+J537)/(K16+K435+K413+K448+K520+K523+K529+K537)</f>
        <v>1</v>
      </c>
      <c r="E569" s="173"/>
      <c r="F569" s="173"/>
      <c r="G569" s="174"/>
      <c r="H569" s="175"/>
    </row>
    <row r="570" spans="2:8" s="172" customFormat="1" x14ac:dyDescent="0.35">
      <c r="B570" s="79">
        <v>2</v>
      </c>
      <c r="C570" s="79" t="s">
        <v>1860</v>
      </c>
      <c r="D570" s="176">
        <f>(J20+J374+J377+J520+J530+J538)/(K20+K374+K377+K520+K530+K538)</f>
        <v>1</v>
      </c>
      <c r="E570" s="173"/>
      <c r="F570" s="173"/>
      <c r="G570" s="174"/>
      <c r="H570" s="175"/>
    </row>
    <row r="571" spans="2:8" s="172" customFormat="1" x14ac:dyDescent="0.35">
      <c r="B571" s="79">
        <v>3</v>
      </c>
      <c r="C571" s="79" t="s">
        <v>1861</v>
      </c>
      <c r="D571" s="176">
        <f xml:space="preserve"> (J23+J394+J410+J520)/(K23+K394+K410+K520)</f>
        <v>1</v>
      </c>
      <c r="E571" s="173"/>
      <c r="F571" s="334" t="s">
        <v>1891</v>
      </c>
      <c r="G571" s="335">
        <f>'General Details'!E13</f>
        <v>7</v>
      </c>
      <c r="H571" s="175"/>
    </row>
    <row r="572" spans="2:8" s="172" customFormat="1" x14ac:dyDescent="0.35">
      <c r="B572" s="79">
        <v>4</v>
      </c>
      <c r="C572" s="79" t="s">
        <v>1862</v>
      </c>
      <c r="D572" s="176">
        <f>(J25+J401)/(K401+K25)</f>
        <v>1</v>
      </c>
      <c r="E572" s="173"/>
      <c r="F572" s="336" t="s">
        <v>1863</v>
      </c>
      <c r="G572" s="335">
        <f>'General Details'!E14</f>
        <v>8</v>
      </c>
      <c r="H572" s="175"/>
    </row>
    <row r="573" spans="2:8" s="172" customFormat="1" ht="31" x14ac:dyDescent="0.35">
      <c r="B573" s="79">
        <v>5</v>
      </c>
      <c r="C573" s="337" t="s">
        <v>1867</v>
      </c>
      <c r="D573" s="176">
        <f>(J27+J39+J309+J520+J542)/(K309+K27+K39+K520+K542)</f>
        <v>1</v>
      </c>
      <c r="E573" s="173"/>
      <c r="F573" s="336" t="s">
        <v>1864</v>
      </c>
      <c r="G573" s="335">
        <f>'General Details'!E15</f>
        <v>9</v>
      </c>
      <c r="H573" s="175"/>
    </row>
    <row r="574" spans="2:8" s="172" customFormat="1" x14ac:dyDescent="0.35">
      <c r="B574" s="79">
        <v>6</v>
      </c>
      <c r="C574" s="338" t="s">
        <v>2228</v>
      </c>
      <c r="D574" s="176">
        <f>IF(G571=0,0,(J334+J61+J41+J524+J531+J543+J550)/(K334+K61+K41+K524+K531+K543+K550))</f>
        <v>1</v>
      </c>
      <c r="E574" s="173"/>
      <c r="F574" s="336" t="s">
        <v>1865</v>
      </c>
      <c r="G574" s="335">
        <f>'General Details'!E16</f>
        <v>10</v>
      </c>
      <c r="H574" s="175"/>
    </row>
    <row r="575" spans="2:8" s="172" customFormat="1" x14ac:dyDescent="0.35">
      <c r="B575" s="79">
        <v>7</v>
      </c>
      <c r="C575" s="337" t="s">
        <v>1863</v>
      </c>
      <c r="D575" s="176">
        <f>IF(G572=0,0,(J49+J51+J285+J290)/(K290+K285+K51+K49))</f>
        <v>1</v>
      </c>
      <c r="E575" s="173"/>
      <c r="F575" s="336" t="s">
        <v>2229</v>
      </c>
      <c r="G575" s="335">
        <f>'General Details'!E17</f>
        <v>11</v>
      </c>
      <c r="H575" s="175"/>
    </row>
    <row r="576" spans="2:8" s="172" customFormat="1" x14ac:dyDescent="0.35">
      <c r="B576" s="79">
        <v>8</v>
      </c>
      <c r="C576" s="338" t="s">
        <v>1864</v>
      </c>
      <c r="D576" s="176">
        <f>IF(G573=0,0,(J53+J299)/(K299+K53))</f>
        <v>1</v>
      </c>
      <c r="E576" s="173"/>
      <c r="F576" s="336" t="s">
        <v>1866</v>
      </c>
      <c r="G576" s="335">
        <f>'General Details'!E18</f>
        <v>12</v>
      </c>
      <c r="H576" s="175"/>
    </row>
    <row r="577" spans="1:9" s="172" customFormat="1" x14ac:dyDescent="0.35">
      <c r="B577" s="79">
        <v>9</v>
      </c>
      <c r="C577" s="338" t="s">
        <v>1865</v>
      </c>
      <c r="D577" s="176">
        <f>IF(G574=0,0,(J56+J364+J368)/(K56+K364+K368))</f>
        <v>1</v>
      </c>
      <c r="E577" s="173"/>
      <c r="F577" s="173"/>
      <c r="G577" s="174"/>
      <c r="H577" s="175"/>
    </row>
    <row r="578" spans="1:9" s="172" customFormat="1" x14ac:dyDescent="0.35">
      <c r="B578" s="79">
        <v>10</v>
      </c>
      <c r="C578" s="338" t="s">
        <v>2230</v>
      </c>
      <c r="D578" s="176">
        <f>IF(G575=0,0,(J58+J278)/(K58+K278))</f>
        <v>1</v>
      </c>
      <c r="E578" s="173"/>
      <c r="F578" s="173"/>
      <c r="G578" s="174"/>
      <c r="H578" s="175"/>
    </row>
    <row r="579" spans="1:9" s="172" customFormat="1" x14ac:dyDescent="0.35">
      <c r="B579" s="79">
        <v>11</v>
      </c>
      <c r="C579" s="338" t="s">
        <v>1866</v>
      </c>
      <c r="D579" s="176">
        <f>IF(G576=0,0,(J59+J303)/(K59+K303))</f>
        <v>1</v>
      </c>
      <c r="E579" s="173"/>
      <c r="F579" s="173"/>
      <c r="G579" s="174"/>
      <c r="H579" s="175"/>
    </row>
    <row r="580" spans="1:9" s="172" customFormat="1" x14ac:dyDescent="0.35">
      <c r="B580" s="79">
        <v>12</v>
      </c>
      <c r="C580" s="79" t="s">
        <v>1868</v>
      </c>
      <c r="D580" s="176">
        <f>(J65+J129+J250+J181+J532+J533)/(K65+K129+K250+K181+K532+K533)</f>
        <v>1</v>
      </c>
      <c r="E580" s="173"/>
      <c r="F580" s="173"/>
      <c r="G580" s="174"/>
      <c r="H580" s="175"/>
    </row>
    <row r="581" spans="1:9" s="172" customFormat="1" x14ac:dyDescent="0.35">
      <c r="B581" s="79"/>
      <c r="C581" s="177"/>
      <c r="D581" s="79"/>
      <c r="E581" s="173"/>
      <c r="F581" s="173"/>
      <c r="G581" s="174"/>
      <c r="H581" s="175"/>
    </row>
    <row r="582" spans="1:9" s="172" customFormat="1" x14ac:dyDescent="0.35">
      <c r="B582" s="79"/>
      <c r="C582" s="79"/>
      <c r="D582" s="79"/>
      <c r="E582" s="173"/>
      <c r="F582" s="173"/>
      <c r="G582" s="174"/>
      <c r="H582" s="175"/>
    </row>
    <row r="583" spans="1:9" s="172" customFormat="1" x14ac:dyDescent="0.35">
      <c r="B583" s="79"/>
      <c r="C583" s="79"/>
      <c r="D583" s="79"/>
      <c r="E583" s="173"/>
      <c r="F583" s="173"/>
      <c r="G583" s="174"/>
      <c r="H583" s="175"/>
    </row>
    <row r="584" spans="1:9" x14ac:dyDescent="0.35">
      <c r="A584" s="124"/>
      <c r="C584" s="79"/>
      <c r="D584" s="79"/>
      <c r="E584" s="173"/>
      <c r="F584" s="173"/>
      <c r="G584" s="174"/>
      <c r="H584" s="175"/>
      <c r="I584" s="124"/>
    </row>
    <row r="585" spans="1:9" x14ac:dyDescent="0.35">
      <c r="A585" s="124"/>
      <c r="C585" s="79"/>
      <c r="D585" s="79"/>
      <c r="E585" s="173"/>
      <c r="F585" s="173"/>
      <c r="G585" s="174"/>
      <c r="H585" s="175"/>
      <c r="I585" s="124"/>
    </row>
    <row r="586" spans="1:9" x14ac:dyDescent="0.35">
      <c r="A586" s="124"/>
      <c r="C586" s="79"/>
      <c r="D586" s="79"/>
      <c r="E586" s="173"/>
      <c r="F586" s="173"/>
      <c r="G586" s="174"/>
      <c r="H586" s="175"/>
      <c r="I586" s="124"/>
    </row>
    <row r="587" spans="1:9" x14ac:dyDescent="0.35">
      <c r="C587" s="79"/>
      <c r="D587" s="79"/>
      <c r="E587" s="173"/>
      <c r="F587" s="173"/>
      <c r="G587" s="174"/>
      <c r="H587" s="175"/>
    </row>
    <row r="588" spans="1:9" x14ac:dyDescent="0.35">
      <c r="C588" s="79"/>
      <c r="D588" s="79"/>
      <c r="E588" s="173"/>
      <c r="F588" s="173"/>
      <c r="G588" s="174"/>
      <c r="H588" s="175"/>
    </row>
  </sheetData>
  <sheetProtection algorithmName="SHA-512" hashValue="UR828kkSE7e5aNGvyiqz1y8VCFlvCD0wgb79Hm5gBUsg9hisRRalatvdluOJYcb0HAXqG158DPr90VBPTBkv7w==" saltValue="vFaoZtNnVqfRdiuTgVvA7w==" spinCount="100000" sheet="1" objects="1" scenarios="1"/>
  <protectedRanges>
    <protectedRange sqref="I1:I550" name="Range2"/>
    <protectedRange sqref="H1:H550" name="Range1"/>
  </protectedRanges>
  <autoFilter ref="A13:I550" xr:uid="{19EED91C-4CF5-4DAD-BF77-3E36226CCBFE}"/>
  <dataConsolidate/>
  <mergeCells count="64">
    <mergeCell ref="D483:I483"/>
    <mergeCell ref="C243:I243"/>
    <mergeCell ref="C255:I255"/>
    <mergeCell ref="C262:I262"/>
    <mergeCell ref="C270:I270"/>
    <mergeCell ref="C250:I250"/>
    <mergeCell ref="C463:I463"/>
    <mergeCell ref="C373:I373"/>
    <mergeCell ref="C401:I401"/>
    <mergeCell ref="C410:I410"/>
    <mergeCell ref="C413:I413"/>
    <mergeCell ref="C435:I435"/>
    <mergeCell ref="C303:I303"/>
    <mergeCell ref="C469:I469"/>
    <mergeCell ref="C363:I363"/>
    <mergeCell ref="C456:I456"/>
    <mergeCell ref="C233:I233"/>
    <mergeCell ref="G9:H9"/>
    <mergeCell ref="G10:H10"/>
    <mergeCell ref="G11:H11"/>
    <mergeCell ref="D14:I14"/>
    <mergeCell ref="C214:I214"/>
    <mergeCell ref="C115:I115"/>
    <mergeCell ref="C203:I203"/>
    <mergeCell ref="C228:I228"/>
    <mergeCell ref="C122:I122"/>
    <mergeCell ref="C129:I129"/>
    <mergeCell ref="C163:I163"/>
    <mergeCell ref="C171:I171"/>
    <mergeCell ref="C191:I191"/>
    <mergeCell ref="C181:I181"/>
    <mergeCell ref="D170:I170"/>
    <mergeCell ref="C460:I460"/>
    <mergeCell ref="C278:I278"/>
    <mergeCell ref="C284:I284"/>
    <mergeCell ref="C309:I309"/>
    <mergeCell ref="C334:I334"/>
    <mergeCell ref="D451:I451"/>
    <mergeCell ref="C448:I448"/>
    <mergeCell ref="C452:I452"/>
    <mergeCell ref="C536:I536"/>
    <mergeCell ref="C528:I528"/>
    <mergeCell ref="C547:I547"/>
    <mergeCell ref="C484:I484"/>
    <mergeCell ref="C489:I489"/>
    <mergeCell ref="C492:I492"/>
    <mergeCell ref="C506:I506"/>
    <mergeCell ref="C515:I515"/>
    <mergeCell ref="C519:I519"/>
    <mergeCell ref="D518:I518"/>
    <mergeCell ref="D232:I232"/>
    <mergeCell ref="C103:I103"/>
    <mergeCell ref="B6:I6"/>
    <mergeCell ref="B7:I7"/>
    <mergeCell ref="C98:I98"/>
    <mergeCell ref="C65:I65"/>
    <mergeCell ref="C15:I15"/>
    <mergeCell ref="C71:I71"/>
    <mergeCell ref="C80:I80"/>
    <mergeCell ref="C87:I87"/>
    <mergeCell ref="C93:I93"/>
    <mergeCell ref="D70:I70"/>
    <mergeCell ref="D102:I102"/>
    <mergeCell ref="D8:I8"/>
  </mergeCells>
  <conditionalFormatting sqref="A13:I25 A27:I72 A76:I76 A80:I82 A84:I84 A87:I87 A89:I89 A91:I91 A93:I93 A95:I96 A98:I98 A101:I106 A108:I108 A110:I111 A113:I120 A122:I123 A125:I127 A129:I129 A131:I132 A134:I156 A158:I161 A163:I172 A174:I176 A178:I178 A180:I184 A186:I186 A188:I188 A189:D189 G189:I189 A191:I193 A195:I195 A197:I197 A199:I200 A202:I205 A207:I207 A212:I213 A214:C214 A215:I215 A218:I219 A221:I221 A223:I225 A227:I230 A232:I234 A236:I236 A238:I238 A240:I240 A242:I246 A248:I258 A260:I260 A262:I265 A267:I267 A269:I276 A278:I279 A281:I302 A303:C303 A304:I355 A357:I369 A372:I379 A381:I382 A384:I385 A387:I391 A394:I402 A404:I424 A426:I428 A431:I432 A434:I457 A459:I461 A463:I463 A465:I471 A473:I477 A479:I485 A489:I490 A492:I502 A504:I504 A506:I516 A518:I546 A547:C547 A548:I550">
    <cfRule type="expression" priority="12">
      <formula>$A14=#REF!</formula>
    </cfRule>
  </conditionalFormatting>
  <conditionalFormatting sqref="A14:I89 A90:E90 G90:I90 A91:I188 A189:D189 G189:I189 A190:I213 A214:C214 A215:I236 A237:D237 G237:I237 A238:I302 A303:C303 A304:I546 A547:C547 A548:I550">
    <cfRule type="expression" priority="2">
      <formula>$A14=$K$11</formula>
    </cfRule>
  </conditionalFormatting>
  <conditionalFormatting sqref="A26:I26 A94:I94 A128:I128 A130:I130 A157:I157 A162:I162 A194:I194 A209:I209 A216:I217 A222:I222 A231:I231">
    <cfRule type="expression" priority="101">
      <formula>#REF!=#REF!</formula>
    </cfRule>
  </conditionalFormatting>
  <conditionalFormatting sqref="A73:I73">
    <cfRule type="expression" priority="15">
      <formula>$A75=#REF!</formula>
    </cfRule>
  </conditionalFormatting>
  <conditionalFormatting sqref="A74:I74">
    <cfRule type="expression" priority="31">
      <formula>#REF!=#REF!</formula>
    </cfRule>
  </conditionalFormatting>
  <conditionalFormatting sqref="A75:I75 A83:I83 A85:I86 A88:I88 A90:E90 G90:I90 A92:I92 A97:I97 A99:I100 A107:I107 A109:I109 A112:I112 A121:I121 A124:I124 A133:I133 A173:I173 A177:I177 A185:I185 A187:I187 A190:I190">
    <cfRule type="expression" priority="20">
      <formula>#REF!=#REF!</formula>
    </cfRule>
  </conditionalFormatting>
  <conditionalFormatting sqref="A77:I79">
    <cfRule type="expression" priority="18">
      <formula>#REF!=#REF!</formula>
    </cfRule>
  </conditionalFormatting>
  <conditionalFormatting sqref="A179:I179 A196:I196 A198:I198 A201:I201 A206:I206 A208:I208 A210:I211 A220:I220 A226:I226 A239:I239 A241:I241 A247:I247 A261:I261 A280:I280 A356:I356 A380:I380 A386:I386 A458:I458 A462:I462 A464:I464 A472:I472 A491:I491 A503:I503 A517:I517">
    <cfRule type="expression" priority="89">
      <formula>#REF!=#REF!</formula>
    </cfRule>
  </conditionalFormatting>
  <conditionalFormatting sqref="A235:I235 A237:D237 G237:I237 A259:I259 A266:I266 A268:I268 A277:I277 A370:I371 A383:I383 A392:I393 A403:I403 A425:I425 A429:I430 A433:I433 A478:I478 A505:I505">
    <cfRule type="expression" priority="104">
      <formula>#REF!=#REF!</formula>
    </cfRule>
  </conditionalFormatting>
  <conditionalFormatting sqref="A409:I409 A527:I527 A535:I535 A546:I546 A550:I550">
    <cfRule type="expression" priority="10">
      <formula>#REF!=#REF!</formula>
    </cfRule>
  </conditionalFormatting>
  <conditionalFormatting sqref="A486:I488">
    <cfRule type="expression" priority="98">
      <formula>#REF!=#REF!</formula>
    </cfRule>
  </conditionalFormatting>
  <conditionalFormatting sqref="E473">
    <cfRule type="duplicateValues" dxfId="8" priority="7"/>
  </conditionalFormatting>
  <conditionalFormatting sqref="E480 E478">
    <cfRule type="duplicateValues" dxfId="7" priority="8"/>
  </conditionalFormatting>
  <conditionalFormatting sqref="E482">
    <cfRule type="duplicateValues" dxfId="6" priority="5"/>
  </conditionalFormatting>
  <conditionalFormatting sqref="E189:F189">
    <cfRule type="expression" priority="85">
      <formula>#REF!=#REF!</formula>
    </cfRule>
    <cfRule type="expression" priority="86">
      <formula>#REF!=$K$11</formula>
    </cfRule>
  </conditionalFormatting>
  <conditionalFormatting sqref="E237:F237">
    <cfRule type="expression" priority="106">
      <formula>$A238=#REF!</formula>
    </cfRule>
    <cfRule type="expression" priority="123">
      <formula>#REF!=$K$11</formula>
    </cfRule>
  </conditionalFormatting>
  <conditionalFormatting sqref="F90">
    <cfRule type="expression" priority="33">
      <formula>$A91=#REF!</formula>
    </cfRule>
    <cfRule type="expression" priority="54">
      <formula>#REF!=$K$11</formula>
    </cfRule>
  </conditionalFormatting>
  <conditionalFormatting sqref="F473">
    <cfRule type="duplicateValues" dxfId="5" priority="6"/>
  </conditionalFormatting>
  <conditionalFormatting sqref="G473">
    <cfRule type="duplicateValues" dxfId="4" priority="4"/>
  </conditionalFormatting>
  <dataValidations count="1">
    <dataValidation type="list" allowBlank="1" showInputMessage="1" showErrorMessage="1" sqref="H548:H550 H66:H69 H116:H121 H164:H169 H229:H231 H251:H254 H271:H277 H285:H302 H304:H308 H310:H333 H411:H412 H436:H447 H449:H450 H453:H455 H461:H462 H490:H491 H507:H514 H516:H517 H520:H527 H529:H535 H537:H546 H72:H79 H81:H86 H88:H92 H99:H101 H123:H128 H182:H190 H244:H249 H279:H283 H335:H362 H457:H459 H464:H468 H172:H180 H485:H488 H493:H505 H16:H64 H94:H97 H104:H114 H130:H162 H192:H202 H204:H213 H215:H227 H234:H242 H256:H261 H263:H269 H364:H372 H374:H400 H414:H434 H470:H482 H402:H409"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94C2-8F8C-402A-8850-C076C8D84E92}">
  <dimension ref="D4:M15"/>
  <sheetViews>
    <sheetView workbookViewId="0">
      <selection activeCell="I24" sqref="I24"/>
    </sheetView>
  </sheetViews>
  <sheetFormatPr defaultColWidth="8.81640625" defaultRowHeight="14.5" x14ac:dyDescent="0.35"/>
  <cols>
    <col min="4" max="4" width="20.36328125" customWidth="1"/>
    <col min="5" max="5" width="26.6328125" hidden="1" customWidth="1"/>
    <col min="6" max="6" width="12.81640625" customWidth="1"/>
    <col min="7" max="7" width="13" customWidth="1"/>
    <col min="11" max="11" width="18.453125" customWidth="1"/>
    <col min="12" max="12" width="16.6328125" customWidth="1"/>
    <col min="13" max="13" width="13.6328125" customWidth="1"/>
  </cols>
  <sheetData>
    <row r="4" spans="4:13" s="172" customFormat="1" x14ac:dyDescent="0.35"/>
    <row r="5" spans="4:13" s="172" customFormat="1" ht="58" x14ac:dyDescent="0.35">
      <c r="D5" s="325" t="s">
        <v>2198</v>
      </c>
      <c r="E5" s="326"/>
      <c r="F5" s="325" t="s">
        <v>2199</v>
      </c>
      <c r="G5" s="325" t="s">
        <v>2200</v>
      </c>
      <c r="K5" s="327" t="s">
        <v>2198</v>
      </c>
      <c r="L5" s="327" t="s">
        <v>2199</v>
      </c>
      <c r="M5" s="327" t="s">
        <v>2200</v>
      </c>
    </row>
    <row r="6" spans="4:13" s="172" customFormat="1" ht="15.5" x14ac:dyDescent="0.35">
      <c r="D6" s="328" t="s">
        <v>1846</v>
      </c>
      <c r="E6" s="329"/>
      <c r="F6" s="326">
        <v>54</v>
      </c>
      <c r="G6" s="326">
        <v>53</v>
      </c>
      <c r="K6" s="1" t="s">
        <v>1846</v>
      </c>
      <c r="L6" s="330">
        <v>54</v>
      </c>
      <c r="M6" s="330">
        <v>53</v>
      </c>
    </row>
    <row r="7" spans="4:13" s="172" customFormat="1" ht="15.5" x14ac:dyDescent="0.35">
      <c r="D7" s="328" t="s">
        <v>1847</v>
      </c>
      <c r="E7" s="329"/>
      <c r="F7" s="326">
        <v>42</v>
      </c>
      <c r="G7" s="326">
        <v>26</v>
      </c>
      <c r="K7" s="1" t="s">
        <v>1847</v>
      </c>
      <c r="L7" s="330">
        <v>42</v>
      </c>
      <c r="M7" s="330">
        <v>26</v>
      </c>
    </row>
    <row r="8" spans="4:13" s="172" customFormat="1" ht="15.5" x14ac:dyDescent="0.35">
      <c r="D8" s="328" t="s">
        <v>1848</v>
      </c>
      <c r="E8" s="329"/>
      <c r="F8" s="326">
        <v>75</v>
      </c>
      <c r="G8" s="326">
        <v>62</v>
      </c>
      <c r="K8" s="1" t="s">
        <v>1848</v>
      </c>
      <c r="L8" s="330">
        <v>75</v>
      </c>
      <c r="M8" s="330">
        <v>62</v>
      </c>
    </row>
    <row r="9" spans="4:13" s="172" customFormat="1" ht="15.5" x14ac:dyDescent="0.35">
      <c r="D9" s="328" t="s">
        <v>1849</v>
      </c>
      <c r="E9" s="329"/>
      <c r="F9" s="326">
        <v>88</v>
      </c>
      <c r="G9" s="326">
        <v>55</v>
      </c>
      <c r="K9" s="1" t="s">
        <v>1849</v>
      </c>
      <c r="L9" s="330">
        <v>88</v>
      </c>
      <c r="M9" s="330">
        <v>55</v>
      </c>
    </row>
    <row r="10" spans="4:13" s="172" customFormat="1" ht="15.5" x14ac:dyDescent="0.35">
      <c r="D10" s="328" t="s">
        <v>1850</v>
      </c>
      <c r="E10" s="329"/>
      <c r="F10" s="326">
        <v>228</v>
      </c>
      <c r="G10" s="326">
        <v>200</v>
      </c>
      <c r="K10" s="1" t="s">
        <v>1850</v>
      </c>
      <c r="L10" s="330">
        <v>228</v>
      </c>
      <c r="M10" s="330">
        <v>200</v>
      </c>
    </row>
    <row r="11" spans="4:13" s="172" customFormat="1" ht="15.5" x14ac:dyDescent="0.35">
      <c r="D11" s="328" t="s">
        <v>1851</v>
      </c>
      <c r="E11" s="329"/>
      <c r="F11" s="326">
        <v>31</v>
      </c>
      <c r="G11" s="326">
        <v>26</v>
      </c>
      <c r="K11" s="1" t="s">
        <v>1851</v>
      </c>
      <c r="L11" s="330">
        <v>31</v>
      </c>
      <c r="M11" s="330">
        <v>26</v>
      </c>
    </row>
    <row r="12" spans="4:13" s="172" customFormat="1" ht="46.5" x14ac:dyDescent="0.35">
      <c r="D12" s="328" t="s">
        <v>1852</v>
      </c>
      <c r="E12" s="329"/>
      <c r="F12" s="326">
        <v>37</v>
      </c>
      <c r="G12" s="326">
        <v>30</v>
      </c>
      <c r="K12" s="1" t="s">
        <v>1852</v>
      </c>
      <c r="L12" s="330">
        <v>37</v>
      </c>
      <c r="M12" s="330">
        <v>30</v>
      </c>
    </row>
    <row r="13" spans="4:13" s="172" customFormat="1" ht="15.5" x14ac:dyDescent="0.35">
      <c r="D13" s="328" t="s">
        <v>1853</v>
      </c>
      <c r="E13" s="329"/>
      <c r="F13" s="326">
        <v>28</v>
      </c>
      <c r="G13" s="326">
        <v>28</v>
      </c>
      <c r="K13" s="1" t="s">
        <v>1853</v>
      </c>
      <c r="L13" s="330">
        <v>28</v>
      </c>
      <c r="M13" s="330">
        <v>28</v>
      </c>
    </row>
    <row r="14" spans="4:13" s="172" customFormat="1" ht="15.5" x14ac:dyDescent="0.35">
      <c r="D14" s="328" t="s">
        <v>1857</v>
      </c>
      <c r="E14" s="329"/>
      <c r="F14" s="326">
        <v>583</v>
      </c>
      <c r="G14" s="326">
        <v>480</v>
      </c>
      <c r="K14" s="331" t="s">
        <v>1857</v>
      </c>
      <c r="L14" s="327">
        <v>583</v>
      </c>
      <c r="M14" s="327">
        <v>480</v>
      </c>
    </row>
    <row r="15" spans="4:13" s="172" customFormat="1" x14ac:dyDescent="0.35"/>
  </sheetData>
  <sheetProtection algorithmName="SHA-512" hashValue="iUVmTgOWrQOVnHxK3lZ6v6xQifU+HxpmtvKdzCC/GVI+dIz64ocA0Qlw0DH67i8lt2O1XaCM0JZqqcUBFdh+zA==" saltValue="/rC4tt2ervoDxJSiHH/me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defaultColWidth="8.6328125" defaultRowHeight="15.5" x14ac:dyDescent="0.35"/>
  <cols>
    <col min="1" max="1" width="23.453125" style="79" customWidth="1"/>
    <col min="2" max="2" width="130.6328125" style="22" customWidth="1"/>
    <col min="3" max="4" width="15.36328125" customWidth="1"/>
  </cols>
  <sheetData>
    <row r="1" spans="1:4" ht="30" customHeight="1" x14ac:dyDescent="0.35">
      <c r="A1" s="402" t="s">
        <v>1055</v>
      </c>
      <c r="B1" s="402"/>
      <c r="C1" s="402"/>
      <c r="D1" s="402"/>
    </row>
    <row r="2" spans="1:4" ht="33" customHeight="1" x14ac:dyDescent="0.35">
      <c r="A2" s="402" t="s">
        <v>1056</v>
      </c>
      <c r="B2" s="402"/>
      <c r="C2" s="402"/>
      <c r="D2" s="402"/>
    </row>
    <row r="3" spans="1:4" ht="31.5" customHeight="1" x14ac:dyDescent="0.35">
      <c r="A3" s="137" t="s">
        <v>1274</v>
      </c>
      <c r="B3" s="138" t="s">
        <v>1</v>
      </c>
      <c r="C3" s="138" t="s">
        <v>1275</v>
      </c>
      <c r="D3" s="138" t="s">
        <v>90</v>
      </c>
    </row>
    <row r="4" spans="1:4" ht="25.5" customHeight="1" x14ac:dyDescent="0.35">
      <c r="A4" s="365" t="s">
        <v>6</v>
      </c>
      <c r="B4" s="366"/>
      <c r="C4" s="366"/>
      <c r="D4" s="367"/>
    </row>
    <row r="5" spans="1:4" ht="23.25" customHeight="1" x14ac:dyDescent="0.35">
      <c r="A5" s="140" t="s">
        <v>7</v>
      </c>
      <c r="B5" s="139" t="s">
        <v>8</v>
      </c>
      <c r="C5" s="145" t="s">
        <v>1276</v>
      </c>
      <c r="D5" s="146" t="s">
        <v>1276</v>
      </c>
    </row>
    <row r="6" spans="1:4" ht="21.75" customHeight="1" x14ac:dyDescent="0.35">
      <c r="A6" s="140" t="s">
        <v>11</v>
      </c>
      <c r="B6" s="141" t="s">
        <v>1198</v>
      </c>
      <c r="C6" s="145" t="s">
        <v>1276</v>
      </c>
      <c r="D6" s="146" t="s">
        <v>1276</v>
      </c>
    </row>
    <row r="7" spans="1:4" ht="23.25" customHeight="1" x14ac:dyDescent="0.35">
      <c r="A7" s="403" t="s">
        <v>19</v>
      </c>
      <c r="B7" s="404"/>
      <c r="C7" s="404"/>
      <c r="D7" s="405"/>
    </row>
    <row r="8" spans="1:4" ht="21.75" customHeight="1" x14ac:dyDescent="0.35">
      <c r="A8" s="140" t="s">
        <v>1059</v>
      </c>
      <c r="B8" s="139" t="s">
        <v>20</v>
      </c>
      <c r="C8" s="145" t="s">
        <v>1276</v>
      </c>
      <c r="D8" s="146" t="s">
        <v>1276</v>
      </c>
    </row>
    <row r="9" spans="1:4" ht="21.75" customHeight="1" x14ac:dyDescent="0.35">
      <c r="A9" s="140" t="s">
        <v>40</v>
      </c>
      <c r="B9" s="139" t="s">
        <v>41</v>
      </c>
      <c r="C9" s="145" t="s">
        <v>1276</v>
      </c>
      <c r="D9" s="146" t="s">
        <v>1276</v>
      </c>
    </row>
    <row r="10" spans="1:4" ht="33" customHeight="1" x14ac:dyDescent="0.35">
      <c r="A10" s="140" t="s">
        <v>59</v>
      </c>
      <c r="B10" s="139" t="s">
        <v>60</v>
      </c>
      <c r="C10" s="145" t="s">
        <v>1276</v>
      </c>
      <c r="D10" s="146" t="s">
        <v>1276</v>
      </c>
    </row>
    <row r="11" spans="1:4" ht="23.25" customHeight="1" x14ac:dyDescent="0.35">
      <c r="A11" s="140" t="s">
        <v>75</v>
      </c>
      <c r="B11" s="139" t="s">
        <v>76</v>
      </c>
      <c r="C11" s="145" t="s">
        <v>1276</v>
      </c>
      <c r="D11" s="146" t="s">
        <v>1276</v>
      </c>
    </row>
    <row r="12" spans="1:4" ht="37.5" customHeight="1" x14ac:dyDescent="0.35">
      <c r="A12" s="140" t="s">
        <v>91</v>
      </c>
      <c r="B12" s="139" t="s">
        <v>92</v>
      </c>
      <c r="C12" s="145" t="s">
        <v>1276</v>
      </c>
      <c r="D12" s="146" t="s">
        <v>1276</v>
      </c>
    </row>
    <row r="13" spans="1:4" ht="27.75" customHeight="1" x14ac:dyDescent="0.35">
      <c r="A13" s="403" t="s">
        <v>101</v>
      </c>
      <c r="B13" s="404"/>
      <c r="C13" s="404"/>
      <c r="D13" s="405"/>
    </row>
    <row r="14" spans="1:4" ht="37.5" customHeight="1" x14ac:dyDescent="0.35">
      <c r="A14" s="140" t="s">
        <v>102</v>
      </c>
      <c r="B14" s="139" t="s">
        <v>103</v>
      </c>
      <c r="C14" s="145" t="s">
        <v>1276</v>
      </c>
      <c r="D14" s="146" t="s">
        <v>1276</v>
      </c>
    </row>
    <row r="15" spans="1:4" ht="17.25" customHeight="1" x14ac:dyDescent="0.35">
      <c r="A15" s="140" t="s">
        <v>132</v>
      </c>
      <c r="B15" s="139" t="s">
        <v>133</v>
      </c>
      <c r="C15" s="145" t="s">
        <v>1276</v>
      </c>
      <c r="D15" s="146" t="s">
        <v>1276</v>
      </c>
    </row>
    <row r="16" spans="1:4" ht="33.75" customHeight="1" x14ac:dyDescent="0.35">
      <c r="A16" s="140" t="s">
        <v>150</v>
      </c>
      <c r="B16" s="139" t="s">
        <v>151</v>
      </c>
      <c r="C16" s="145" t="s">
        <v>1276</v>
      </c>
      <c r="D16" s="146" t="s">
        <v>1276</v>
      </c>
    </row>
    <row r="17" spans="1:4" ht="24" customHeight="1" x14ac:dyDescent="0.35">
      <c r="A17" s="140" t="s">
        <v>169</v>
      </c>
      <c r="B17" s="139" t="s">
        <v>170</v>
      </c>
      <c r="C17" s="145" t="s">
        <v>1276</v>
      </c>
      <c r="D17" s="146" t="s">
        <v>1276</v>
      </c>
    </row>
    <row r="18" spans="1:4" ht="15.75" customHeight="1" x14ac:dyDescent="0.35">
      <c r="A18" s="140" t="s">
        <v>241</v>
      </c>
      <c r="B18" s="139" t="s">
        <v>242</v>
      </c>
      <c r="C18" s="145" t="s">
        <v>1276</v>
      </c>
      <c r="D18" s="146" t="s">
        <v>1276</v>
      </c>
    </row>
    <row r="19" spans="1:4" ht="30.75" customHeight="1" x14ac:dyDescent="0.35">
      <c r="A19" s="403" t="s">
        <v>253</v>
      </c>
      <c r="B19" s="404"/>
      <c r="C19" s="404"/>
      <c r="D19" s="405"/>
    </row>
    <row r="20" spans="1:4" ht="24.75" customHeight="1" x14ac:dyDescent="0.35">
      <c r="A20" s="140" t="s">
        <v>254</v>
      </c>
      <c r="B20" s="139" t="s">
        <v>255</v>
      </c>
      <c r="C20" s="145" t="s">
        <v>1276</v>
      </c>
      <c r="D20" s="146" t="s">
        <v>1276</v>
      </c>
    </row>
    <row r="21" spans="1:4" ht="24" customHeight="1" x14ac:dyDescent="0.35">
      <c r="A21" s="140" t="s">
        <v>282</v>
      </c>
      <c r="B21" s="139" t="s">
        <v>283</v>
      </c>
      <c r="C21" s="145" t="s">
        <v>1276</v>
      </c>
      <c r="D21" s="146" t="s">
        <v>1276</v>
      </c>
    </row>
    <row r="22" spans="1:4" ht="30" customHeight="1" x14ac:dyDescent="0.35">
      <c r="A22" s="140" t="s">
        <v>307</v>
      </c>
      <c r="B22" s="139" t="s">
        <v>308</v>
      </c>
      <c r="C22" s="145" t="s">
        <v>1276</v>
      </c>
      <c r="D22" s="146" t="s">
        <v>1276</v>
      </c>
    </row>
    <row r="23" spans="1:4" ht="20.25" customHeight="1" x14ac:dyDescent="0.35">
      <c r="A23" s="140" t="s">
        <v>340</v>
      </c>
      <c r="B23" s="142" t="s">
        <v>341</v>
      </c>
      <c r="C23" s="145" t="s">
        <v>1276</v>
      </c>
      <c r="D23" s="146" t="s">
        <v>1276</v>
      </c>
    </row>
    <row r="24" spans="1:4" ht="22.5" customHeight="1" x14ac:dyDescent="0.35">
      <c r="A24" s="140" t="s">
        <v>382</v>
      </c>
      <c r="B24" s="139" t="s">
        <v>383</v>
      </c>
      <c r="C24" s="145" t="s">
        <v>1276</v>
      </c>
      <c r="D24" s="146" t="s">
        <v>1276</v>
      </c>
    </row>
    <row r="25" spans="1:4" ht="25.5" customHeight="1" x14ac:dyDescent="0.35">
      <c r="A25" s="403" t="s">
        <v>394</v>
      </c>
      <c r="B25" s="404"/>
      <c r="C25" s="404"/>
      <c r="D25" s="405"/>
    </row>
    <row r="26" spans="1:4" ht="21.75" customHeight="1" x14ac:dyDescent="0.35">
      <c r="A26" s="140" t="s">
        <v>395</v>
      </c>
      <c r="B26" s="139" t="s">
        <v>396</v>
      </c>
      <c r="C26" s="145" t="s">
        <v>1276</v>
      </c>
      <c r="D26" s="146" t="s">
        <v>1276</v>
      </c>
    </row>
    <row r="27" spans="1:4" ht="23.25" customHeight="1" x14ac:dyDescent="0.35">
      <c r="A27" s="140" t="s">
        <v>419</v>
      </c>
      <c r="B27" s="142" t="s">
        <v>420</v>
      </c>
      <c r="C27" s="145" t="s">
        <v>1276</v>
      </c>
      <c r="D27" s="146" t="s">
        <v>1276</v>
      </c>
    </row>
    <row r="28" spans="1:4" ht="26.25" customHeight="1" x14ac:dyDescent="0.35">
      <c r="A28" s="140" t="s">
        <v>435</v>
      </c>
      <c r="B28" s="139" t="s">
        <v>436</v>
      </c>
      <c r="C28" s="145" t="s">
        <v>1276</v>
      </c>
      <c r="D28" s="146" t="s">
        <v>1276</v>
      </c>
    </row>
    <row r="29" spans="1:4" ht="22.5" customHeight="1" x14ac:dyDescent="0.35">
      <c r="A29" s="140" t="s">
        <v>453</v>
      </c>
      <c r="B29" s="139" t="s">
        <v>454</v>
      </c>
      <c r="C29" s="145" t="s">
        <v>1276</v>
      </c>
      <c r="D29" s="146" t="s">
        <v>1276</v>
      </c>
    </row>
    <row r="30" spans="1:4" ht="25.5" customHeight="1" x14ac:dyDescent="0.35">
      <c r="A30" s="140" t="s">
        <v>469</v>
      </c>
      <c r="B30" s="139" t="s">
        <v>470</v>
      </c>
      <c r="C30" s="145" t="s">
        <v>1276</v>
      </c>
      <c r="D30" s="146" t="s">
        <v>1276</v>
      </c>
    </row>
    <row r="31" spans="1:4" ht="21" customHeight="1" x14ac:dyDescent="0.35">
      <c r="A31" s="140" t="s">
        <v>490</v>
      </c>
      <c r="B31" s="139" t="s">
        <v>491</v>
      </c>
      <c r="C31" s="145" t="s">
        <v>1276</v>
      </c>
      <c r="D31" s="146" t="s">
        <v>1276</v>
      </c>
    </row>
    <row r="32" spans="1:4" ht="22.5" customHeight="1" x14ac:dyDescent="0.35">
      <c r="A32" s="140" t="s">
        <v>501</v>
      </c>
      <c r="B32" s="139" t="s">
        <v>502</v>
      </c>
      <c r="C32" s="145" t="s">
        <v>1276</v>
      </c>
      <c r="D32" s="146" t="s">
        <v>1276</v>
      </c>
    </row>
    <row r="33" spans="1:4" ht="33.75" customHeight="1" x14ac:dyDescent="0.35">
      <c r="A33" s="140" t="s">
        <v>515</v>
      </c>
      <c r="B33" s="139" t="s">
        <v>516</v>
      </c>
      <c r="C33" s="145" t="s">
        <v>1276</v>
      </c>
      <c r="D33" s="146" t="s">
        <v>1276</v>
      </c>
    </row>
    <row r="34" spans="1:4" ht="24.75" customHeight="1" x14ac:dyDescent="0.35">
      <c r="A34" s="140" t="s">
        <v>566</v>
      </c>
      <c r="B34" s="139" t="s">
        <v>567</v>
      </c>
      <c r="C34" s="145" t="s">
        <v>1276</v>
      </c>
      <c r="D34" s="146" t="s">
        <v>1276</v>
      </c>
    </row>
    <row r="35" spans="1:4" ht="33" customHeight="1" x14ac:dyDescent="0.35">
      <c r="A35" s="140" t="s">
        <v>624</v>
      </c>
      <c r="B35" s="139" t="s">
        <v>625</v>
      </c>
      <c r="C35" s="145" t="s">
        <v>1276</v>
      </c>
      <c r="D35" s="146" t="s">
        <v>1276</v>
      </c>
    </row>
    <row r="36" spans="1:4" ht="23.25" customHeight="1" x14ac:dyDescent="0.35">
      <c r="A36" s="140" t="s">
        <v>672</v>
      </c>
      <c r="B36" s="139" t="s">
        <v>673</v>
      </c>
      <c r="C36" s="145" t="s">
        <v>1276</v>
      </c>
      <c r="D36" s="146" t="s">
        <v>1276</v>
      </c>
    </row>
    <row r="37" spans="1:4" ht="27.75" customHeight="1" x14ac:dyDescent="0.35">
      <c r="A37" s="140" t="s">
        <v>698</v>
      </c>
      <c r="B37" s="139" t="s">
        <v>699</v>
      </c>
      <c r="C37" s="145" t="s">
        <v>1276</v>
      </c>
      <c r="D37" s="146" t="s">
        <v>1276</v>
      </c>
    </row>
    <row r="38" spans="1:4" ht="26.25" customHeight="1" x14ac:dyDescent="0.35">
      <c r="A38" s="140" t="s">
        <v>748</v>
      </c>
      <c r="B38" s="139" t="s">
        <v>749</v>
      </c>
      <c r="C38" s="145" t="s">
        <v>1276</v>
      </c>
      <c r="D38" s="146" t="s">
        <v>1276</v>
      </c>
    </row>
    <row r="39" spans="1:4" ht="18.75" customHeight="1" x14ac:dyDescent="0.35">
      <c r="A39" s="140" t="s">
        <v>778</v>
      </c>
      <c r="B39" s="142" t="s">
        <v>779</v>
      </c>
      <c r="C39" s="145" t="s">
        <v>1276</v>
      </c>
      <c r="D39" s="146" t="s">
        <v>1276</v>
      </c>
    </row>
    <row r="40" spans="1:4" ht="20.25" customHeight="1" x14ac:dyDescent="0.35">
      <c r="A40" s="140" t="s">
        <v>785</v>
      </c>
      <c r="B40" s="142" t="s">
        <v>786</v>
      </c>
      <c r="C40" s="145" t="s">
        <v>1276</v>
      </c>
      <c r="D40" s="146" t="s">
        <v>1276</v>
      </c>
    </row>
    <row r="41" spans="1:4" ht="22.5" customHeight="1" x14ac:dyDescent="0.35">
      <c r="A41" s="140" t="s">
        <v>845</v>
      </c>
      <c r="B41" s="139" t="s">
        <v>846</v>
      </c>
      <c r="C41" s="144"/>
      <c r="D41" s="146" t="s">
        <v>1276</v>
      </c>
    </row>
    <row r="42" spans="1:4" x14ac:dyDescent="0.35">
      <c r="A42" s="140" t="s">
        <v>876</v>
      </c>
      <c r="B42" s="142" t="s">
        <v>877</v>
      </c>
      <c r="C42" s="144"/>
      <c r="D42" s="146" t="s">
        <v>1276</v>
      </c>
    </row>
    <row r="43" spans="1:4" ht="16.25" customHeight="1" x14ac:dyDescent="0.35">
      <c r="A43" s="403" t="s">
        <v>881</v>
      </c>
      <c r="B43" s="404"/>
      <c r="C43" s="404"/>
      <c r="D43" s="405"/>
    </row>
    <row r="44" spans="1:4" ht="23.25" customHeight="1" x14ac:dyDescent="0.35">
      <c r="A44" s="140" t="s">
        <v>882</v>
      </c>
      <c r="B44" s="142" t="s">
        <v>883</v>
      </c>
      <c r="C44" s="145" t="s">
        <v>1276</v>
      </c>
      <c r="D44" s="146" t="s">
        <v>1276</v>
      </c>
    </row>
    <row r="45" spans="1:4" ht="21" customHeight="1" x14ac:dyDescent="0.35">
      <c r="A45" s="140" t="s">
        <v>891</v>
      </c>
      <c r="B45" s="142" t="s">
        <v>892</v>
      </c>
      <c r="C45" s="145" t="s">
        <v>1276</v>
      </c>
      <c r="D45" s="146" t="s">
        <v>1276</v>
      </c>
    </row>
    <row r="46" spans="1:4" ht="17.25" customHeight="1" x14ac:dyDescent="0.35">
      <c r="A46" s="140" t="s">
        <v>901</v>
      </c>
      <c r="B46" s="142" t="s">
        <v>902</v>
      </c>
      <c r="C46" s="145" t="s">
        <v>1276</v>
      </c>
      <c r="D46" s="146" t="s">
        <v>1276</v>
      </c>
    </row>
    <row r="47" spans="1:4" ht="21.75" customHeight="1" x14ac:dyDescent="0.35">
      <c r="A47" s="140" t="s">
        <v>909</v>
      </c>
      <c r="B47" s="142" t="s">
        <v>910</v>
      </c>
      <c r="C47" s="145" t="s">
        <v>1276</v>
      </c>
      <c r="D47" s="146" t="s">
        <v>1276</v>
      </c>
    </row>
    <row r="48" spans="1:4" ht="32.25" customHeight="1" x14ac:dyDescent="0.35">
      <c r="A48" s="140" t="s">
        <v>921</v>
      </c>
      <c r="B48" s="142" t="s">
        <v>922</v>
      </c>
      <c r="C48" s="145" t="s">
        <v>1276</v>
      </c>
      <c r="D48" s="146" t="s">
        <v>1276</v>
      </c>
    </row>
    <row r="49" spans="1:4" ht="16.25" customHeight="1" x14ac:dyDescent="0.35">
      <c r="A49" s="403" t="s">
        <v>954</v>
      </c>
      <c r="B49" s="404"/>
      <c r="C49" s="404"/>
      <c r="D49" s="405"/>
    </row>
    <row r="50" spans="1:4" ht="18.75" customHeight="1" x14ac:dyDescent="0.35">
      <c r="A50" s="140" t="s">
        <v>955</v>
      </c>
      <c r="B50" s="139" t="s">
        <v>956</v>
      </c>
      <c r="C50" s="145" t="s">
        <v>1276</v>
      </c>
      <c r="D50" s="146" t="s">
        <v>1276</v>
      </c>
    </row>
    <row r="51" spans="1:4" ht="22.5" customHeight="1" x14ac:dyDescent="0.35">
      <c r="A51" s="140" t="s">
        <v>967</v>
      </c>
      <c r="B51" s="139" t="s">
        <v>968</v>
      </c>
      <c r="C51" s="145" t="s">
        <v>1276</v>
      </c>
      <c r="D51" s="146" t="s">
        <v>1276</v>
      </c>
    </row>
    <row r="52" spans="1:4" ht="34.5" customHeight="1" x14ac:dyDescent="0.35">
      <c r="A52" s="140" t="s">
        <v>975</v>
      </c>
      <c r="B52" s="139" t="s">
        <v>976</v>
      </c>
      <c r="C52" s="145" t="s">
        <v>1276</v>
      </c>
      <c r="D52" s="146" t="s">
        <v>1276</v>
      </c>
    </row>
    <row r="53" spans="1:4" ht="21" customHeight="1" x14ac:dyDescent="0.35">
      <c r="A53" s="140" t="s">
        <v>999</v>
      </c>
      <c r="B53" s="139" t="s">
        <v>1000</v>
      </c>
      <c r="C53" s="145" t="s">
        <v>1276</v>
      </c>
      <c r="D53" s="146" t="s">
        <v>1276</v>
      </c>
    </row>
    <row r="54" spans="1:4" ht="18" customHeight="1" x14ac:dyDescent="0.35">
      <c r="A54" s="140" t="s">
        <v>1019</v>
      </c>
      <c r="B54" s="139" t="s">
        <v>1020</v>
      </c>
      <c r="C54" s="145" t="s">
        <v>1276</v>
      </c>
      <c r="D54" s="146" t="s">
        <v>1276</v>
      </c>
    </row>
    <row r="55" spans="1:4" ht="16.25" customHeight="1" x14ac:dyDescent="0.35">
      <c r="A55" s="403" t="s">
        <v>1027</v>
      </c>
      <c r="B55" s="404"/>
      <c r="C55" s="404"/>
      <c r="D55" s="405"/>
    </row>
    <row r="56" spans="1:4" x14ac:dyDescent="0.35">
      <c r="A56" s="140" t="s">
        <v>1028</v>
      </c>
      <c r="B56" s="139" t="s">
        <v>1029</v>
      </c>
      <c r="C56" s="145" t="s">
        <v>1276</v>
      </c>
      <c r="D56" s="146" t="s">
        <v>1276</v>
      </c>
    </row>
    <row r="57" spans="1:4" ht="15.75" customHeight="1" x14ac:dyDescent="0.35">
      <c r="A57" s="140" t="s">
        <v>1033</v>
      </c>
      <c r="B57" s="143" t="s">
        <v>1034</v>
      </c>
      <c r="C57" s="145" t="s">
        <v>1276</v>
      </c>
      <c r="D57" s="146" t="s">
        <v>1276</v>
      </c>
    </row>
    <row r="58" spans="1:4" x14ac:dyDescent="0.35">
      <c r="A58" s="140" t="s">
        <v>1038</v>
      </c>
      <c r="B58" s="139" t="s">
        <v>1039</v>
      </c>
      <c r="C58" s="145" t="s">
        <v>1276</v>
      </c>
      <c r="D58" s="146" t="s">
        <v>1276</v>
      </c>
    </row>
    <row r="59" spans="1:4" x14ac:dyDescent="0.35">
      <c r="A59" s="140" t="s">
        <v>1043</v>
      </c>
      <c r="B59" s="139" t="s">
        <v>1044</v>
      </c>
      <c r="C59" s="145" t="s">
        <v>1276</v>
      </c>
      <c r="D59" s="146" t="s">
        <v>1276</v>
      </c>
    </row>
    <row r="60" spans="1:4" ht="19.5" customHeight="1" x14ac:dyDescent="0.35">
      <c r="A60" s="140" t="s">
        <v>1050</v>
      </c>
      <c r="B60" s="139" t="s">
        <v>1051</v>
      </c>
      <c r="C60" s="145" t="s">
        <v>1276</v>
      </c>
      <c r="D60" s="146" t="s">
        <v>1276</v>
      </c>
    </row>
  </sheetData>
  <mergeCells count="10">
    <mergeCell ref="A19:D19"/>
    <mergeCell ref="A55:D55"/>
    <mergeCell ref="A49:D49"/>
    <mergeCell ref="A43:D43"/>
    <mergeCell ref="A25:D25"/>
    <mergeCell ref="A1:D1"/>
    <mergeCell ref="A2:D2"/>
    <mergeCell ref="A4:D4"/>
    <mergeCell ref="A7:D7"/>
    <mergeCell ref="A13:D1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defaultColWidth="8.6328125" defaultRowHeight="15.5" x14ac:dyDescent="0.35"/>
  <cols>
    <col min="1" max="1" width="12.6328125" style="79" customWidth="1"/>
    <col min="2" max="2" width="30" style="22" hidden="1" customWidth="1"/>
    <col min="3" max="3" width="38.6328125" style="22" customWidth="1"/>
    <col min="4" max="4" width="49.6328125" style="6" customWidth="1"/>
    <col min="5" max="5" width="53.453125" style="6" customWidth="1"/>
    <col min="6" max="6" width="21.453125" style="6" customWidth="1"/>
    <col min="7" max="7" width="20.36328125" customWidth="1"/>
    <col min="8" max="8" width="35.6328125" customWidth="1"/>
  </cols>
  <sheetData>
    <row r="1" spans="1:16" ht="30.75" customHeight="1" x14ac:dyDescent="0.35">
      <c r="A1" s="428" t="s">
        <v>1055</v>
      </c>
      <c r="B1" s="429"/>
      <c r="C1" s="429"/>
      <c r="D1" s="429"/>
      <c r="E1" s="429"/>
      <c r="F1" s="429"/>
      <c r="G1" s="429"/>
      <c r="H1" s="430"/>
    </row>
    <row r="2" spans="1:16" ht="33" customHeight="1" x14ac:dyDescent="0.35">
      <c r="A2" s="428" t="s">
        <v>1056</v>
      </c>
      <c r="B2" s="429"/>
      <c r="C2" s="429"/>
      <c r="D2" s="429"/>
      <c r="E2" s="429"/>
      <c r="F2" s="429"/>
      <c r="G2" s="429"/>
      <c r="H2" s="430"/>
    </row>
    <row r="3" spans="1:16" ht="31" x14ac:dyDescent="0.35">
      <c r="A3" s="1" t="s">
        <v>0</v>
      </c>
      <c r="B3" s="2" t="s">
        <v>1</v>
      </c>
      <c r="C3" s="2" t="s">
        <v>2</v>
      </c>
      <c r="D3" s="2" t="s">
        <v>3</v>
      </c>
      <c r="E3" s="80" t="s">
        <v>4</v>
      </c>
      <c r="F3" s="2" t="s">
        <v>1057</v>
      </c>
      <c r="G3" s="2" t="s">
        <v>1058</v>
      </c>
      <c r="H3" s="2" t="s">
        <v>5</v>
      </c>
    </row>
    <row r="4" spans="1:16" ht="15" customHeight="1" x14ac:dyDescent="0.35">
      <c r="A4" s="409" t="s">
        <v>6</v>
      </c>
      <c r="B4" s="410"/>
      <c r="C4" s="410"/>
      <c r="D4" s="410"/>
      <c r="E4" s="410"/>
      <c r="F4" s="410"/>
      <c r="G4" s="410"/>
      <c r="H4" s="411"/>
    </row>
    <row r="5" spans="1:16" ht="41.25" customHeight="1" x14ac:dyDescent="0.35">
      <c r="A5" s="3" t="s">
        <v>7</v>
      </c>
      <c r="B5" s="406" t="s">
        <v>8</v>
      </c>
      <c r="C5" s="407"/>
      <c r="D5" s="407"/>
      <c r="E5" s="407"/>
      <c r="F5" s="407"/>
      <c r="G5" s="407"/>
      <c r="H5" s="408"/>
      <c r="L5" t="s">
        <v>1360</v>
      </c>
      <c r="N5" t="s">
        <v>1359</v>
      </c>
      <c r="O5" t="s">
        <v>1359</v>
      </c>
    </row>
    <row r="6" spans="1:16" ht="59.25" customHeight="1" x14ac:dyDescent="0.35">
      <c r="A6" s="3" t="s">
        <v>1201</v>
      </c>
      <c r="B6" s="113"/>
      <c r="C6" s="14" t="s">
        <v>1190</v>
      </c>
      <c r="D6" s="5" t="s">
        <v>13</v>
      </c>
      <c r="E6" s="5" t="s">
        <v>1103</v>
      </c>
      <c r="F6" s="29"/>
      <c r="G6" s="113"/>
      <c r="H6" s="113"/>
      <c r="N6" s="147" t="s">
        <v>1354</v>
      </c>
      <c r="O6" s="147" t="s">
        <v>1355</v>
      </c>
    </row>
    <row r="7" spans="1:16" ht="53.25" customHeight="1" x14ac:dyDescent="0.35">
      <c r="A7" s="3"/>
      <c r="B7" s="113"/>
      <c r="C7" s="29"/>
      <c r="D7" s="14" t="s">
        <v>1104</v>
      </c>
      <c r="E7" s="14" t="s">
        <v>1105</v>
      </c>
      <c r="F7" s="29"/>
      <c r="G7" s="113"/>
      <c r="H7" s="113"/>
      <c r="L7">
        <v>15</v>
      </c>
      <c r="M7" t="s">
        <v>1346</v>
      </c>
      <c r="N7">
        <v>50</v>
      </c>
      <c r="O7">
        <v>32</v>
      </c>
    </row>
    <row r="8" spans="1:16" ht="55.5" customHeight="1" x14ac:dyDescent="0.35">
      <c r="A8" s="3"/>
      <c r="B8" s="113"/>
      <c r="C8" s="29"/>
      <c r="D8" s="5" t="s">
        <v>1106</v>
      </c>
      <c r="E8" s="5" t="s">
        <v>1107</v>
      </c>
      <c r="G8" s="113"/>
      <c r="H8" s="105" t="s">
        <v>1108</v>
      </c>
      <c r="L8">
        <v>13</v>
      </c>
      <c r="M8" t="s">
        <v>1347</v>
      </c>
      <c r="N8">
        <f>15+7+8</f>
        <v>30</v>
      </c>
      <c r="O8">
        <v>30</v>
      </c>
    </row>
    <row r="9" spans="1:16" ht="41.25" customHeight="1" x14ac:dyDescent="0.35">
      <c r="A9" s="3"/>
      <c r="B9" s="113"/>
      <c r="C9" s="29"/>
      <c r="D9" s="5" t="s">
        <v>1109</v>
      </c>
      <c r="E9" s="5" t="s">
        <v>1110</v>
      </c>
      <c r="F9" s="29"/>
      <c r="G9" s="113"/>
      <c r="H9" s="113"/>
      <c r="L9">
        <v>12</v>
      </c>
      <c r="M9" t="s">
        <v>1349</v>
      </c>
      <c r="N9">
        <f>28+38</f>
        <v>66</v>
      </c>
      <c r="O9">
        <v>56</v>
      </c>
    </row>
    <row r="10" spans="1:16" ht="66.75" customHeight="1" x14ac:dyDescent="0.35">
      <c r="A10" s="3" t="s">
        <v>1202</v>
      </c>
      <c r="B10" s="113"/>
      <c r="C10" s="14" t="s">
        <v>1191</v>
      </c>
      <c r="D10" s="5" t="s">
        <v>1111</v>
      </c>
      <c r="E10" s="5" t="s">
        <v>1112</v>
      </c>
      <c r="F10" s="29"/>
      <c r="G10" s="113"/>
      <c r="H10" s="113"/>
      <c r="L10">
        <v>14</v>
      </c>
      <c r="M10" t="s">
        <v>1348</v>
      </c>
      <c r="N10">
        <f>12+11+14+19+7</f>
        <v>63</v>
      </c>
      <c r="O10">
        <v>63</v>
      </c>
    </row>
    <row r="11" spans="1:16" ht="41.25" customHeight="1" x14ac:dyDescent="0.35">
      <c r="A11" s="3"/>
      <c r="B11" s="113"/>
      <c r="C11" s="29"/>
      <c r="D11" s="5" t="s">
        <v>1113</v>
      </c>
      <c r="E11" s="5" t="s">
        <v>1114</v>
      </c>
      <c r="F11" s="29"/>
      <c r="G11" s="113"/>
      <c r="H11" s="113"/>
      <c r="L11">
        <v>49</v>
      </c>
      <c r="M11" t="s">
        <v>1350</v>
      </c>
      <c r="N11">
        <v>206</v>
      </c>
      <c r="O11">
        <v>149</v>
      </c>
      <c r="P11">
        <f>149-13</f>
        <v>136</v>
      </c>
    </row>
    <row r="12" spans="1:16" ht="41.25" customHeight="1" x14ac:dyDescent="0.35">
      <c r="A12" s="3"/>
      <c r="B12" s="113"/>
      <c r="C12" s="29"/>
      <c r="D12" s="5" t="s">
        <v>1115</v>
      </c>
      <c r="E12" s="5" t="s">
        <v>1116</v>
      </c>
      <c r="G12" s="113"/>
      <c r="H12" s="105" t="s">
        <v>1108</v>
      </c>
      <c r="L12">
        <v>9</v>
      </c>
      <c r="M12" t="s">
        <v>1351</v>
      </c>
      <c r="N12">
        <v>28</v>
      </c>
      <c r="O12">
        <v>28</v>
      </c>
    </row>
    <row r="13" spans="1:16" ht="66" customHeight="1" x14ac:dyDescent="0.35">
      <c r="A13" s="3" t="s">
        <v>1204</v>
      </c>
      <c r="B13" s="113"/>
      <c r="C13" s="14" t="s">
        <v>1193</v>
      </c>
      <c r="D13" s="5" t="s">
        <v>1117</v>
      </c>
      <c r="E13" s="5" t="s">
        <v>1118</v>
      </c>
      <c r="F13" s="29"/>
      <c r="G13" s="113"/>
      <c r="H13" s="113"/>
      <c r="L13">
        <v>8</v>
      </c>
      <c r="M13" t="s">
        <v>1352</v>
      </c>
      <c r="N13">
        <v>35</v>
      </c>
      <c r="O13">
        <v>35</v>
      </c>
    </row>
    <row r="14" spans="1:16" ht="63.75" customHeight="1" x14ac:dyDescent="0.35">
      <c r="A14" s="3"/>
      <c r="B14" s="113"/>
      <c r="C14" s="29"/>
      <c r="D14" s="5" t="s">
        <v>1119</v>
      </c>
      <c r="E14" s="5" t="s">
        <v>1120</v>
      </c>
      <c r="F14" s="29"/>
      <c r="G14" s="113"/>
      <c r="H14" s="113"/>
      <c r="L14">
        <v>14</v>
      </c>
      <c r="M14" t="s">
        <v>1353</v>
      </c>
      <c r="N14">
        <v>35</v>
      </c>
      <c r="O14">
        <v>35</v>
      </c>
    </row>
    <row r="15" spans="1:16" ht="69.75" customHeight="1" x14ac:dyDescent="0.35">
      <c r="A15" s="3" t="s">
        <v>1205</v>
      </c>
      <c r="B15" s="113"/>
      <c r="C15" s="14" t="s">
        <v>1192</v>
      </c>
      <c r="D15" s="5" t="s">
        <v>1121</v>
      </c>
      <c r="E15" s="5" t="s">
        <v>1122</v>
      </c>
      <c r="F15" s="29"/>
      <c r="G15" s="113"/>
      <c r="H15" s="113"/>
      <c r="L15">
        <f>SUM(L7:L14)</f>
        <v>134</v>
      </c>
      <c r="N15">
        <f>SUM(N7:N14)</f>
        <v>513</v>
      </c>
      <c r="O15">
        <f>SUM(O7:O14)</f>
        <v>428</v>
      </c>
      <c r="P15" t="s">
        <v>1357</v>
      </c>
    </row>
    <row r="16" spans="1:16" ht="41.25" customHeight="1" x14ac:dyDescent="0.35">
      <c r="A16" s="3"/>
      <c r="B16" s="113"/>
      <c r="C16" s="29"/>
      <c r="D16" s="4" t="s">
        <v>12</v>
      </c>
      <c r="E16" s="4" t="s">
        <v>1123</v>
      </c>
      <c r="F16" s="29"/>
      <c r="G16" s="113"/>
      <c r="H16" s="113"/>
      <c r="O16">
        <f>428-13</f>
        <v>415</v>
      </c>
      <c r="P16" t="s">
        <v>1356</v>
      </c>
    </row>
    <row r="17" spans="1:8" ht="41.25" customHeight="1" x14ac:dyDescent="0.35">
      <c r="A17" s="3"/>
      <c r="B17" s="113"/>
      <c r="C17" s="29"/>
      <c r="D17" s="14" t="s">
        <v>1124</v>
      </c>
      <c r="E17" s="14" t="s">
        <v>1125</v>
      </c>
      <c r="F17" s="29"/>
      <c r="G17" s="113"/>
      <c r="H17" s="113"/>
    </row>
    <row r="18" spans="1:8" ht="81" customHeight="1" x14ac:dyDescent="0.35">
      <c r="A18" s="3" t="s">
        <v>1206</v>
      </c>
      <c r="B18" s="113"/>
      <c r="C18" s="52" t="s">
        <v>14</v>
      </c>
      <c r="D18" s="5" t="s">
        <v>1126</v>
      </c>
      <c r="E18" s="14" t="s">
        <v>15</v>
      </c>
      <c r="F18" s="29"/>
      <c r="G18" s="113"/>
      <c r="H18" s="113"/>
    </row>
    <row r="19" spans="1:8" ht="41.25" customHeight="1" x14ac:dyDescent="0.35">
      <c r="A19" s="3"/>
      <c r="B19" s="113"/>
      <c r="C19" s="29"/>
      <c r="D19" s="4" t="s">
        <v>1127</v>
      </c>
      <c r="E19" s="5" t="s">
        <v>1128</v>
      </c>
      <c r="F19" s="29"/>
      <c r="G19" s="113"/>
      <c r="H19" s="113"/>
    </row>
    <row r="20" spans="1:8" ht="75.75" customHeight="1" x14ac:dyDescent="0.35">
      <c r="A20" s="3"/>
      <c r="C20" s="29"/>
      <c r="D20" s="5" t="s">
        <v>1129</v>
      </c>
      <c r="E20" s="14" t="s">
        <v>1130</v>
      </c>
      <c r="F20" s="29"/>
      <c r="G20" s="113"/>
      <c r="H20" s="113"/>
    </row>
    <row r="21" spans="1:8" ht="41.25" customHeight="1" x14ac:dyDescent="0.35">
      <c r="A21" s="3"/>
      <c r="B21" s="113"/>
      <c r="C21" s="29"/>
      <c r="D21" s="4" t="s">
        <v>1131</v>
      </c>
      <c r="E21" s="5" t="s">
        <v>1132</v>
      </c>
      <c r="F21" s="29"/>
      <c r="G21" s="113"/>
      <c r="H21" s="113"/>
    </row>
    <row r="22" spans="1:8" ht="41.25" customHeight="1" x14ac:dyDescent="0.35">
      <c r="A22" s="3"/>
      <c r="B22" s="113"/>
      <c r="C22" s="29"/>
      <c r="D22" s="5" t="s">
        <v>1133</v>
      </c>
      <c r="E22" s="14" t="s">
        <v>1130</v>
      </c>
      <c r="F22" s="29"/>
      <c r="G22" s="113"/>
      <c r="H22" s="113"/>
    </row>
    <row r="23" spans="1:8" ht="41.25" customHeight="1" x14ac:dyDescent="0.35">
      <c r="A23" s="3"/>
      <c r="B23" s="113"/>
      <c r="C23" s="29"/>
      <c r="D23" s="4" t="s">
        <v>1134</v>
      </c>
      <c r="E23" s="5" t="s">
        <v>1135</v>
      </c>
      <c r="F23" s="29"/>
      <c r="G23" s="113"/>
      <c r="H23" s="113"/>
    </row>
    <row r="24" spans="1:8" ht="41.25" customHeight="1" x14ac:dyDescent="0.35">
      <c r="A24" s="3"/>
      <c r="B24" s="113"/>
      <c r="C24" s="29"/>
      <c r="D24" s="5" t="s">
        <v>1136</v>
      </c>
      <c r="E24" s="14" t="s">
        <v>1137</v>
      </c>
      <c r="F24" s="29"/>
      <c r="G24" s="113"/>
      <c r="H24" s="113"/>
    </row>
    <row r="25" spans="1:8" ht="41.25" customHeight="1" x14ac:dyDescent="0.35">
      <c r="A25" s="3"/>
      <c r="B25" s="113"/>
      <c r="C25" s="29"/>
      <c r="D25" s="4" t="s">
        <v>1138</v>
      </c>
      <c r="E25" s="10" t="s">
        <v>1139</v>
      </c>
      <c r="F25" s="29"/>
      <c r="G25" s="113"/>
      <c r="H25" s="113"/>
    </row>
    <row r="26" spans="1:8" ht="41.25" customHeight="1" x14ac:dyDescent="0.35">
      <c r="A26" s="3"/>
      <c r="B26" s="113"/>
      <c r="C26" s="29"/>
      <c r="D26" s="4" t="s">
        <v>1140</v>
      </c>
      <c r="E26" s="5" t="s">
        <v>1141</v>
      </c>
      <c r="G26" s="113"/>
      <c r="H26" s="105" t="s">
        <v>1066</v>
      </c>
    </row>
    <row r="27" spans="1:8" ht="41.25" customHeight="1" x14ac:dyDescent="0.35">
      <c r="A27" s="3"/>
      <c r="B27" s="113"/>
      <c r="C27" s="29"/>
      <c r="D27" s="5" t="s">
        <v>1133</v>
      </c>
      <c r="E27" s="14" t="s">
        <v>1130</v>
      </c>
      <c r="F27" s="29"/>
      <c r="G27" s="113"/>
      <c r="H27" s="113"/>
    </row>
    <row r="28" spans="1:8" ht="41.25" customHeight="1" x14ac:dyDescent="0.35">
      <c r="A28" s="3"/>
      <c r="B28" s="113"/>
      <c r="C28" s="29"/>
      <c r="D28" s="4" t="s">
        <v>1134</v>
      </c>
      <c r="E28" s="5" t="s">
        <v>1135</v>
      </c>
      <c r="F28" s="29"/>
      <c r="G28" s="113"/>
      <c r="H28" s="113"/>
    </row>
    <row r="29" spans="1:8" ht="41.25" customHeight="1" x14ac:dyDescent="0.35">
      <c r="A29" s="3"/>
      <c r="B29" s="113"/>
      <c r="C29" s="29"/>
      <c r="D29" s="5" t="s">
        <v>1142</v>
      </c>
      <c r="E29" s="14" t="s">
        <v>1143</v>
      </c>
      <c r="F29" s="29"/>
      <c r="G29" s="113"/>
      <c r="H29" s="113"/>
    </row>
    <row r="30" spans="1:8" ht="41.25" customHeight="1" x14ac:dyDescent="0.35">
      <c r="A30" s="3"/>
      <c r="B30" s="113"/>
      <c r="C30" s="29"/>
      <c r="D30" s="4" t="s">
        <v>1144</v>
      </c>
      <c r="E30" s="5" t="s">
        <v>1145</v>
      </c>
      <c r="F30" s="29"/>
      <c r="G30" s="113"/>
      <c r="H30" s="113"/>
    </row>
    <row r="31" spans="1:8" ht="41.25" customHeight="1" x14ac:dyDescent="0.35">
      <c r="A31" s="3"/>
      <c r="B31" s="113"/>
      <c r="C31" s="29"/>
      <c r="D31" s="5" t="s">
        <v>16</v>
      </c>
      <c r="E31" s="5" t="s">
        <v>1146</v>
      </c>
      <c r="F31" s="29"/>
      <c r="G31" s="113"/>
      <c r="H31" s="113"/>
    </row>
    <row r="32" spans="1:8" ht="69.75" customHeight="1" x14ac:dyDescent="0.35">
      <c r="A32" s="3" t="s">
        <v>1207</v>
      </c>
      <c r="B32" s="113"/>
      <c r="C32" s="14" t="s">
        <v>1194</v>
      </c>
      <c r="D32" s="4" t="s">
        <v>1147</v>
      </c>
      <c r="E32" s="4" t="s">
        <v>1148</v>
      </c>
      <c r="F32" s="29"/>
      <c r="G32" s="113"/>
      <c r="H32" s="113"/>
    </row>
    <row r="33" spans="1:8" ht="41.25" customHeight="1" x14ac:dyDescent="0.35">
      <c r="A33" s="3"/>
      <c r="B33" s="113"/>
      <c r="C33" s="14"/>
      <c r="D33" s="4" t="s">
        <v>1149</v>
      </c>
      <c r="E33" s="4" t="s">
        <v>1150</v>
      </c>
      <c r="F33" s="29"/>
      <c r="G33" s="113"/>
      <c r="H33" s="113"/>
    </row>
    <row r="34" spans="1:8" ht="87" customHeight="1" x14ac:dyDescent="0.35">
      <c r="A34" s="3" t="s">
        <v>1208</v>
      </c>
      <c r="C34" s="52" t="s">
        <v>17</v>
      </c>
      <c r="D34" s="4" t="s">
        <v>1151</v>
      </c>
      <c r="E34" s="5" t="s">
        <v>1152</v>
      </c>
      <c r="F34" s="29"/>
      <c r="G34" s="113"/>
      <c r="H34" s="113"/>
    </row>
    <row r="35" spans="1:8" ht="41.25" customHeight="1" x14ac:dyDescent="0.35">
      <c r="A35" s="3"/>
      <c r="B35" s="113"/>
      <c r="C35" s="29"/>
      <c r="D35" s="4" t="s">
        <v>1153</v>
      </c>
      <c r="E35" s="5" t="s">
        <v>1152</v>
      </c>
      <c r="F35" s="29"/>
      <c r="G35" s="113"/>
      <c r="H35" s="113"/>
    </row>
    <row r="36" spans="1:8" ht="41.25" customHeight="1" x14ac:dyDescent="0.35">
      <c r="A36" s="3"/>
      <c r="B36" s="113"/>
      <c r="C36" s="29"/>
      <c r="D36" s="5" t="s">
        <v>1154</v>
      </c>
      <c r="E36" s="5" t="s">
        <v>1155</v>
      </c>
      <c r="F36" s="29"/>
      <c r="G36" s="113"/>
      <c r="H36" s="113"/>
    </row>
    <row r="37" spans="1:8" ht="41.25" customHeight="1" x14ac:dyDescent="0.35">
      <c r="A37" s="3"/>
      <c r="B37" s="113"/>
      <c r="C37" s="29"/>
      <c r="D37" s="5" t="s">
        <v>1156</v>
      </c>
      <c r="E37" s="5" t="s">
        <v>1157</v>
      </c>
      <c r="F37" s="29"/>
      <c r="G37" s="113"/>
      <c r="H37" s="113"/>
    </row>
    <row r="38" spans="1:8" ht="41.25" customHeight="1" x14ac:dyDescent="0.35">
      <c r="A38" s="3"/>
      <c r="B38" s="113"/>
      <c r="C38" s="29"/>
      <c r="D38" s="5" t="s">
        <v>1158</v>
      </c>
      <c r="E38" s="5" t="s">
        <v>1159</v>
      </c>
      <c r="F38" s="29"/>
      <c r="G38" s="113"/>
      <c r="H38" s="113"/>
    </row>
    <row r="39" spans="1:8" ht="41.25" customHeight="1" x14ac:dyDescent="0.35">
      <c r="A39" s="3"/>
      <c r="B39" s="113"/>
      <c r="C39" s="29"/>
      <c r="D39" s="5" t="s">
        <v>1160</v>
      </c>
      <c r="E39" s="5" t="s">
        <v>1161</v>
      </c>
      <c r="F39" s="29"/>
      <c r="G39" s="113"/>
      <c r="H39" s="113"/>
    </row>
    <row r="40" spans="1:8" ht="41.25" customHeight="1" x14ac:dyDescent="0.35">
      <c r="A40" s="3"/>
      <c r="B40" s="113"/>
      <c r="C40" s="29"/>
      <c r="D40" s="5" t="s">
        <v>1162</v>
      </c>
      <c r="E40" s="19" t="s">
        <v>1163</v>
      </c>
      <c r="F40" s="29"/>
      <c r="G40" s="113"/>
      <c r="H40" s="113"/>
    </row>
    <row r="41" spans="1:8" ht="41.25" customHeight="1" x14ac:dyDescent="0.35">
      <c r="A41" s="3" t="s">
        <v>1209</v>
      </c>
      <c r="B41" s="4"/>
      <c r="C41" s="52" t="s">
        <v>1195</v>
      </c>
      <c r="D41" s="4" t="s">
        <v>1164</v>
      </c>
      <c r="E41" s="4" t="s">
        <v>1165</v>
      </c>
      <c r="F41" s="29"/>
      <c r="G41" s="113"/>
      <c r="H41" s="113"/>
    </row>
    <row r="42" spans="1:8" ht="41.25" customHeight="1" x14ac:dyDescent="0.35">
      <c r="A42" s="3"/>
      <c r="C42" s="29"/>
      <c r="D42" s="5" t="s">
        <v>1166</v>
      </c>
      <c r="E42" s="4" t="s">
        <v>1167</v>
      </c>
      <c r="F42" s="29"/>
      <c r="G42" s="113"/>
      <c r="H42" s="113"/>
    </row>
    <row r="43" spans="1:8" ht="41.25" customHeight="1" x14ac:dyDescent="0.35">
      <c r="A43" s="3"/>
      <c r="B43" s="4"/>
      <c r="C43" s="29"/>
      <c r="D43" s="5" t="s">
        <v>1168</v>
      </c>
      <c r="E43" s="19" t="s">
        <v>1169</v>
      </c>
      <c r="F43" s="29"/>
      <c r="G43" s="113"/>
      <c r="H43" s="113"/>
    </row>
    <row r="44" spans="1:8" ht="41.25" customHeight="1" x14ac:dyDescent="0.35">
      <c r="A44" s="3" t="s">
        <v>1210</v>
      </c>
      <c r="B44" s="4"/>
      <c r="C44" s="4" t="s">
        <v>10</v>
      </c>
      <c r="D44" s="5" t="s">
        <v>1170</v>
      </c>
      <c r="E44" s="14" t="s">
        <v>1171</v>
      </c>
      <c r="F44" s="29"/>
      <c r="G44" s="113"/>
      <c r="H44" s="113"/>
    </row>
    <row r="45" spans="1:8" ht="41.25" customHeight="1" x14ac:dyDescent="0.35">
      <c r="A45" s="3"/>
      <c r="B45" s="4"/>
      <c r="C45" s="29"/>
      <c r="D45" s="5" t="s">
        <v>1172</v>
      </c>
      <c r="E45" s="14" t="s">
        <v>1173</v>
      </c>
      <c r="F45" s="29"/>
      <c r="G45" s="113"/>
      <c r="H45" s="113"/>
    </row>
    <row r="46" spans="1:8" ht="41.25" customHeight="1" x14ac:dyDescent="0.35">
      <c r="A46" s="3" t="s">
        <v>1211</v>
      </c>
      <c r="B46" s="113"/>
      <c r="C46" s="14" t="s">
        <v>1197</v>
      </c>
      <c r="D46" s="29" t="s">
        <v>1174</v>
      </c>
      <c r="E46" s="14" t="s">
        <v>1175</v>
      </c>
      <c r="F46" s="29"/>
      <c r="G46" s="113"/>
      <c r="H46" s="113"/>
    </row>
    <row r="47" spans="1:8" ht="41.25" customHeight="1" x14ac:dyDescent="0.35">
      <c r="A47" s="3"/>
      <c r="B47" s="113"/>
      <c r="C47" s="29"/>
      <c r="D47" s="29" t="s">
        <v>1176</v>
      </c>
      <c r="E47" s="14" t="s">
        <v>1177</v>
      </c>
      <c r="F47" s="29"/>
      <c r="G47" s="113"/>
      <c r="H47" s="113"/>
    </row>
    <row r="48" spans="1:8" ht="48.75" customHeight="1" x14ac:dyDescent="0.35">
      <c r="A48" s="3" t="s">
        <v>1212</v>
      </c>
      <c r="C48" s="52" t="s">
        <v>9</v>
      </c>
      <c r="D48" s="114" t="s">
        <v>1178</v>
      </c>
      <c r="E48" s="5" t="s">
        <v>1179</v>
      </c>
      <c r="F48" s="29"/>
      <c r="G48" s="113"/>
      <c r="H48" s="113"/>
    </row>
    <row r="49" spans="1:8" ht="52.5" customHeight="1" x14ac:dyDescent="0.35">
      <c r="A49" s="3" t="s">
        <v>1213</v>
      </c>
      <c r="B49" s="113"/>
      <c r="C49" s="14" t="s">
        <v>1196</v>
      </c>
      <c r="D49" s="29" t="s">
        <v>1180</v>
      </c>
      <c r="E49" s="14" t="s">
        <v>1181</v>
      </c>
      <c r="F49" s="29"/>
      <c r="G49" s="113"/>
      <c r="H49" s="113"/>
    </row>
    <row r="50" spans="1:8" ht="41.25" customHeight="1" x14ac:dyDescent="0.35">
      <c r="A50" s="3"/>
      <c r="B50" s="113"/>
      <c r="C50" s="29"/>
      <c r="D50" s="5" t="s">
        <v>1182</v>
      </c>
      <c r="E50" s="14" t="s">
        <v>1183</v>
      </c>
      <c r="F50" s="29"/>
      <c r="G50" s="113"/>
      <c r="H50" s="113"/>
    </row>
    <row r="51" spans="1:8" ht="52.5" customHeight="1" x14ac:dyDescent="0.35">
      <c r="A51" s="3" t="s">
        <v>1214</v>
      </c>
      <c r="C51" s="52" t="s">
        <v>18</v>
      </c>
      <c r="D51" s="14" t="s">
        <v>1188</v>
      </c>
      <c r="E51" s="14" t="s">
        <v>1189</v>
      </c>
      <c r="F51" s="29"/>
      <c r="G51" s="113"/>
      <c r="H51" s="113"/>
    </row>
    <row r="52" spans="1:8" ht="41.25" customHeight="1" x14ac:dyDescent="0.35">
      <c r="A52" s="3" t="s">
        <v>11</v>
      </c>
      <c r="B52" s="431" t="s">
        <v>1198</v>
      </c>
      <c r="C52" s="432"/>
      <c r="D52" s="432"/>
      <c r="E52" s="432"/>
      <c r="F52" s="432"/>
      <c r="G52" s="432"/>
      <c r="H52" s="433"/>
    </row>
    <row r="53" spans="1:8" ht="41.25" customHeight="1" x14ac:dyDescent="0.35">
      <c r="A53" s="3" t="s">
        <v>1215</v>
      </c>
      <c r="B53" s="113"/>
      <c r="C53" s="14" t="s">
        <v>1199</v>
      </c>
      <c r="D53" s="14" t="s">
        <v>1184</v>
      </c>
      <c r="E53" s="14" t="s">
        <v>1185</v>
      </c>
      <c r="F53" s="113"/>
      <c r="G53" s="113"/>
      <c r="H53" s="113"/>
    </row>
    <row r="54" spans="1:8" ht="41.25" customHeight="1" x14ac:dyDescent="0.35">
      <c r="A54" s="3"/>
      <c r="B54" s="113"/>
      <c r="C54" s="29"/>
      <c r="D54" s="14" t="s">
        <v>1186</v>
      </c>
      <c r="E54" s="14" t="s">
        <v>1187</v>
      </c>
      <c r="F54" s="113"/>
      <c r="G54" s="113"/>
      <c r="H54" s="113"/>
    </row>
    <row r="55" spans="1:8" ht="41.25" customHeight="1" x14ac:dyDescent="0.35">
      <c r="A55" s="3" t="s">
        <v>1216</v>
      </c>
      <c r="C55" s="52" t="s">
        <v>1200</v>
      </c>
      <c r="D55" s="5" t="s">
        <v>1217</v>
      </c>
      <c r="E55" s="14" t="s">
        <v>1187</v>
      </c>
      <c r="F55" s="113"/>
      <c r="G55" s="113"/>
      <c r="H55" s="113"/>
    </row>
    <row r="56" spans="1:8" ht="16.25" customHeight="1" x14ac:dyDescent="0.35">
      <c r="A56" s="409" t="s">
        <v>19</v>
      </c>
      <c r="B56" s="410"/>
      <c r="C56" s="410"/>
      <c r="D56" s="410"/>
      <c r="E56" s="410"/>
      <c r="F56" s="410"/>
      <c r="G56" s="410"/>
      <c r="H56" s="411"/>
    </row>
    <row r="57" spans="1:8" ht="32.25" customHeight="1" x14ac:dyDescent="0.35">
      <c r="A57" s="3" t="s">
        <v>1059</v>
      </c>
      <c r="B57" s="406" t="s">
        <v>20</v>
      </c>
      <c r="C57" s="407"/>
      <c r="D57" s="407"/>
      <c r="E57" s="407"/>
      <c r="F57" s="407"/>
      <c r="G57" s="407"/>
      <c r="H57" s="408"/>
    </row>
    <row r="58" spans="1:8" ht="72.5" x14ac:dyDescent="0.35">
      <c r="A58" s="3" t="s">
        <v>1222</v>
      </c>
      <c r="B58" s="4"/>
      <c r="C58" s="17" t="s">
        <v>21</v>
      </c>
      <c r="D58" s="18" t="s">
        <v>22</v>
      </c>
      <c r="E58" s="30" t="s">
        <v>23</v>
      </c>
      <c r="F58" s="19"/>
      <c r="G58" s="29"/>
      <c r="H58" s="29"/>
    </row>
    <row r="59" spans="1:8" ht="29" x14ac:dyDescent="0.35">
      <c r="A59" s="3"/>
      <c r="B59" s="4"/>
      <c r="C59" s="4"/>
      <c r="D59" s="19" t="s">
        <v>24</v>
      </c>
      <c r="E59" s="76" t="s">
        <v>25</v>
      </c>
      <c r="F59" s="20"/>
      <c r="G59" s="29"/>
      <c r="H59" s="29"/>
    </row>
    <row r="60" spans="1:8" x14ac:dyDescent="0.35">
      <c r="A60" s="3"/>
      <c r="B60" s="4"/>
      <c r="C60" s="4"/>
      <c r="D60" s="19" t="s">
        <v>26</v>
      </c>
      <c r="E60" s="30" t="s">
        <v>27</v>
      </c>
      <c r="F60" s="19"/>
      <c r="G60" s="24"/>
      <c r="H60" s="19"/>
    </row>
    <row r="61" spans="1:8" ht="42.75" customHeight="1" x14ac:dyDescent="0.35">
      <c r="A61" s="3"/>
      <c r="B61" s="17"/>
      <c r="C61" s="4"/>
      <c r="D61" s="14" t="s">
        <v>28</v>
      </c>
      <c r="E61" s="84" t="s">
        <v>29</v>
      </c>
      <c r="F61" s="14"/>
      <c r="G61" s="29"/>
      <c r="H61" s="29"/>
    </row>
    <row r="62" spans="1:8" ht="110.25" customHeight="1" x14ac:dyDescent="0.35">
      <c r="A62" s="3" t="s">
        <v>1223</v>
      </c>
      <c r="B62" s="4"/>
      <c r="C62" s="4" t="s">
        <v>30</v>
      </c>
      <c r="D62" s="5" t="s">
        <v>31</v>
      </c>
      <c r="E62" s="30" t="s">
        <v>32</v>
      </c>
      <c r="F62" s="5"/>
      <c r="G62" s="102"/>
      <c r="H62" s="103"/>
    </row>
    <row r="63" spans="1:8" ht="117.75" customHeight="1" x14ac:dyDescent="0.35">
      <c r="A63" s="3"/>
      <c r="B63" s="4"/>
      <c r="C63" s="4"/>
      <c r="D63" s="5" t="s">
        <v>33</v>
      </c>
      <c r="E63" s="81" t="s">
        <v>34</v>
      </c>
      <c r="F63" s="5"/>
      <c r="G63" s="103"/>
      <c r="H63" s="12"/>
    </row>
    <row r="64" spans="1:8" ht="63" customHeight="1" x14ac:dyDescent="0.35">
      <c r="A64" s="3" t="s">
        <v>1224</v>
      </c>
      <c r="B64" s="4"/>
      <c r="C64" s="4" t="s">
        <v>35</v>
      </c>
      <c r="D64" s="5" t="s">
        <v>36</v>
      </c>
      <c r="E64" s="81" t="s">
        <v>37</v>
      </c>
      <c r="F64" s="5"/>
      <c r="G64" s="29"/>
      <c r="H64" s="29"/>
    </row>
    <row r="65" spans="1:8" ht="47" customHeight="1" x14ac:dyDescent="0.35">
      <c r="A65" s="3"/>
      <c r="C65" s="4"/>
      <c r="D65" s="5" t="s">
        <v>38</v>
      </c>
      <c r="E65" s="66" t="s">
        <v>39</v>
      </c>
      <c r="F65" s="9"/>
      <c r="G65" s="29"/>
      <c r="H65" s="29"/>
    </row>
    <row r="66" spans="1:8" ht="27.75" customHeight="1" x14ac:dyDescent="0.35">
      <c r="A66" s="3" t="s">
        <v>40</v>
      </c>
      <c r="B66" s="406" t="s">
        <v>41</v>
      </c>
      <c r="C66" s="407"/>
      <c r="D66" s="407"/>
      <c r="E66" s="407"/>
      <c r="F66" s="407"/>
      <c r="G66" s="407"/>
      <c r="H66" s="408"/>
    </row>
    <row r="67" spans="1:8" ht="61.5" customHeight="1" x14ac:dyDescent="0.35">
      <c r="A67" s="3" t="s">
        <v>1225</v>
      </c>
      <c r="B67" s="4"/>
      <c r="C67" s="4" t="s">
        <v>42</v>
      </c>
      <c r="D67" s="19" t="s">
        <v>43</v>
      </c>
      <c r="E67" s="30" t="s">
        <v>44</v>
      </c>
      <c r="F67" s="19"/>
      <c r="G67" s="29"/>
      <c r="H67" s="29"/>
    </row>
    <row r="68" spans="1:8" ht="29" x14ac:dyDescent="0.35">
      <c r="A68" s="3"/>
      <c r="B68" s="4"/>
      <c r="C68" s="4"/>
      <c r="D68" s="6" t="s">
        <v>45</v>
      </c>
      <c r="E68" s="84" t="s">
        <v>46</v>
      </c>
      <c r="F68" s="14"/>
      <c r="G68" s="19"/>
      <c r="H68" s="29"/>
    </row>
    <row r="69" spans="1:8" ht="31" x14ac:dyDescent="0.35">
      <c r="A69" s="3"/>
      <c r="B69" s="4"/>
      <c r="C69" s="4"/>
      <c r="D69" s="4" t="s">
        <v>47</v>
      </c>
      <c r="E69" s="30" t="s">
        <v>48</v>
      </c>
      <c r="F69" s="19"/>
      <c r="G69" s="35"/>
      <c r="H69" s="29"/>
    </row>
    <row r="70" spans="1:8" ht="153.75" customHeight="1" x14ac:dyDescent="0.35">
      <c r="A70" s="3"/>
      <c r="B70" s="4"/>
      <c r="D70" s="23" t="s">
        <v>49</v>
      </c>
      <c r="E70" s="21" t="s">
        <v>50</v>
      </c>
      <c r="F70" s="24"/>
      <c r="G70" s="29"/>
      <c r="H70" s="29"/>
    </row>
    <row r="71" spans="1:8" ht="77.25" customHeight="1" x14ac:dyDescent="0.35">
      <c r="A71" s="3" t="s">
        <v>1226</v>
      </c>
      <c r="B71" s="4"/>
      <c r="C71" s="4" t="s">
        <v>51</v>
      </c>
      <c r="D71" s="6" t="s">
        <v>52</v>
      </c>
      <c r="E71" s="85" t="s">
        <v>53</v>
      </c>
      <c r="F71" s="25"/>
      <c r="G71" s="29"/>
      <c r="H71" s="29"/>
    </row>
    <row r="72" spans="1:8" ht="62.25" customHeight="1" x14ac:dyDescent="0.35">
      <c r="A72" s="3" t="s">
        <v>1227</v>
      </c>
      <c r="B72" s="4"/>
      <c r="C72" s="17" t="s">
        <v>54</v>
      </c>
      <c r="D72" s="19" t="s">
        <v>55</v>
      </c>
      <c r="E72" s="30" t="s">
        <v>56</v>
      </c>
      <c r="F72" s="19"/>
      <c r="G72" s="29"/>
      <c r="H72" s="29"/>
    </row>
    <row r="73" spans="1:8" ht="66.75" customHeight="1" x14ac:dyDescent="0.35">
      <c r="A73" s="3"/>
      <c r="B73" s="4"/>
      <c r="C73" s="4"/>
      <c r="D73" s="26" t="s">
        <v>57</v>
      </c>
      <c r="E73" s="73" t="s">
        <v>58</v>
      </c>
      <c r="F73" s="27"/>
      <c r="G73" s="29"/>
      <c r="H73" s="29"/>
    </row>
    <row r="74" spans="1:8" ht="33" customHeight="1" x14ac:dyDescent="0.35">
      <c r="A74" s="3" t="s">
        <v>59</v>
      </c>
      <c r="B74" s="406" t="s">
        <v>60</v>
      </c>
      <c r="C74" s="407"/>
      <c r="D74" s="407"/>
      <c r="E74" s="407"/>
      <c r="F74" s="407"/>
      <c r="G74" s="407"/>
      <c r="H74" s="408"/>
    </row>
    <row r="75" spans="1:8" ht="106.5" customHeight="1" x14ac:dyDescent="0.35">
      <c r="A75" s="3" t="s">
        <v>1228</v>
      </c>
      <c r="B75" s="4"/>
      <c r="C75" s="4" t="s">
        <v>61</v>
      </c>
      <c r="D75" s="5" t="s">
        <v>62</v>
      </c>
      <c r="E75" s="82"/>
      <c r="F75" s="13"/>
      <c r="G75" s="13"/>
      <c r="H75" s="29"/>
    </row>
    <row r="76" spans="1:8" ht="79.5" customHeight="1" x14ac:dyDescent="0.35">
      <c r="A76" s="3"/>
      <c r="B76" s="4"/>
      <c r="C76" s="4"/>
      <c r="D76" s="4" t="s">
        <v>63</v>
      </c>
      <c r="E76" s="21" t="s">
        <v>64</v>
      </c>
      <c r="F76" s="24"/>
      <c r="G76" s="104"/>
      <c r="H76" s="29"/>
    </row>
    <row r="77" spans="1:8" ht="70.5" customHeight="1" x14ac:dyDescent="0.35">
      <c r="A77" s="3" t="s">
        <v>1229</v>
      </c>
      <c r="B77" s="4"/>
      <c r="C77" s="4" t="s">
        <v>65</v>
      </c>
      <c r="D77" s="14" t="s">
        <v>66</v>
      </c>
      <c r="E77" s="84" t="s">
        <v>67</v>
      </c>
      <c r="F77" s="14"/>
      <c r="G77" s="101"/>
      <c r="H77" s="29"/>
    </row>
    <row r="78" spans="1:8" ht="51.75" customHeight="1" x14ac:dyDescent="0.35">
      <c r="A78" s="3" t="s">
        <v>1230</v>
      </c>
      <c r="B78" s="4"/>
      <c r="C78" s="4" t="s">
        <v>68</v>
      </c>
      <c r="D78" s="4" t="s">
        <v>69</v>
      </c>
      <c r="E78" s="66" t="s">
        <v>70</v>
      </c>
      <c r="F78" s="9"/>
      <c r="G78" s="29"/>
      <c r="H78" s="29"/>
    </row>
    <row r="79" spans="1:8" ht="29" x14ac:dyDescent="0.35">
      <c r="A79" s="3"/>
      <c r="B79" s="4"/>
      <c r="C79" s="4"/>
      <c r="D79" s="14" t="s">
        <v>71</v>
      </c>
      <c r="E79" s="84" t="s">
        <v>72</v>
      </c>
      <c r="F79" s="14"/>
      <c r="G79" s="29"/>
      <c r="H79" s="29"/>
    </row>
    <row r="80" spans="1:8" x14ac:dyDescent="0.35">
      <c r="A80" s="3"/>
      <c r="B80" s="4"/>
      <c r="C80" s="4"/>
      <c r="D80" s="14" t="s">
        <v>73</v>
      </c>
      <c r="E80" s="84" t="s">
        <v>74</v>
      </c>
      <c r="F80" s="14"/>
      <c r="G80" s="29"/>
      <c r="H80" s="29"/>
    </row>
    <row r="81" spans="1:8" ht="27" customHeight="1" x14ac:dyDescent="0.35">
      <c r="A81" s="3" t="s">
        <v>75</v>
      </c>
      <c r="B81" s="406" t="s">
        <v>76</v>
      </c>
      <c r="C81" s="407"/>
      <c r="D81" s="407"/>
      <c r="E81" s="407"/>
      <c r="F81" s="407"/>
      <c r="G81" s="407"/>
      <c r="H81" s="408"/>
    </row>
    <row r="82" spans="1:8" ht="50.25" customHeight="1" x14ac:dyDescent="0.35">
      <c r="A82" s="3" t="s">
        <v>1231</v>
      </c>
      <c r="B82" s="4"/>
      <c r="C82" s="17" t="s">
        <v>77</v>
      </c>
      <c r="D82" s="19" t="s">
        <v>78</v>
      </c>
      <c r="E82" s="86" t="s">
        <v>79</v>
      </c>
      <c r="F82" s="28"/>
      <c r="G82" s="29"/>
      <c r="H82" s="29"/>
    </row>
    <row r="83" spans="1:8" x14ac:dyDescent="0.35">
      <c r="A83" s="3"/>
      <c r="B83" s="4"/>
      <c r="C83" s="4"/>
      <c r="D83" s="19" t="s">
        <v>80</v>
      </c>
      <c r="E83" s="30" t="s">
        <v>81</v>
      </c>
      <c r="F83" s="19"/>
      <c r="G83" s="29"/>
      <c r="H83" s="29"/>
    </row>
    <row r="84" spans="1:8" ht="52.5" customHeight="1" x14ac:dyDescent="0.35">
      <c r="A84" s="3" t="s">
        <v>1232</v>
      </c>
      <c r="B84" s="4"/>
      <c r="C84" s="4" t="s">
        <v>82</v>
      </c>
      <c r="D84" s="26" t="s">
        <v>83</v>
      </c>
      <c r="E84" s="84" t="s">
        <v>84</v>
      </c>
      <c r="F84" s="14"/>
      <c r="G84" s="29"/>
      <c r="H84" s="29"/>
    </row>
    <row r="85" spans="1:8" ht="46.5" x14ac:dyDescent="0.35">
      <c r="A85" s="3" t="s">
        <v>1233</v>
      </c>
      <c r="B85" s="4"/>
      <c r="C85" s="17" t="s">
        <v>85</v>
      </c>
      <c r="D85" s="19" t="s">
        <v>86</v>
      </c>
      <c r="E85" s="84" t="s">
        <v>87</v>
      </c>
      <c r="F85" s="14"/>
      <c r="G85" s="29"/>
      <c r="H85" s="29"/>
    </row>
    <row r="86" spans="1:8" ht="29" x14ac:dyDescent="0.35">
      <c r="A86" s="3"/>
      <c r="B86" s="4"/>
      <c r="C86" s="17"/>
      <c r="D86" s="19" t="s">
        <v>88</v>
      </c>
      <c r="E86" s="84" t="s">
        <v>89</v>
      </c>
      <c r="F86" s="14"/>
      <c r="H86" s="105" t="s">
        <v>90</v>
      </c>
    </row>
    <row r="87" spans="1:8" ht="37.5" customHeight="1" x14ac:dyDescent="0.35">
      <c r="A87" s="3" t="s">
        <v>91</v>
      </c>
      <c r="B87" s="406" t="s">
        <v>92</v>
      </c>
      <c r="C87" s="407"/>
      <c r="D87" s="407"/>
      <c r="E87" s="407"/>
      <c r="F87" s="407"/>
      <c r="G87" s="407"/>
      <c r="H87" s="408"/>
    </row>
    <row r="88" spans="1:8" ht="46.5" x14ac:dyDescent="0.35">
      <c r="A88" s="3" t="s">
        <v>1234</v>
      </c>
      <c r="B88" s="4"/>
      <c r="C88" s="4" t="s">
        <v>93</v>
      </c>
      <c r="D88" s="4" t="s">
        <v>94</v>
      </c>
      <c r="E88" s="66"/>
      <c r="F88" s="9"/>
      <c r="G88" s="29"/>
      <c r="H88" s="29"/>
    </row>
    <row r="89" spans="1:8" ht="31" x14ac:dyDescent="0.35">
      <c r="A89" s="3"/>
      <c r="B89" s="4"/>
      <c r="C89" s="4"/>
      <c r="D89" s="4" t="s">
        <v>95</v>
      </c>
      <c r="E89" s="67" t="s">
        <v>96</v>
      </c>
      <c r="F89" s="26"/>
      <c r="G89" s="29"/>
      <c r="H89" s="29"/>
    </row>
    <row r="90" spans="1:8" ht="31" x14ac:dyDescent="0.35">
      <c r="A90" s="3"/>
      <c r="B90" s="4"/>
      <c r="C90" s="4"/>
      <c r="D90" s="23" t="s">
        <v>97</v>
      </c>
      <c r="E90" s="67" t="s">
        <v>98</v>
      </c>
      <c r="F90" s="26"/>
      <c r="G90" s="29"/>
      <c r="H90" s="29"/>
    </row>
    <row r="91" spans="1:8" x14ac:dyDescent="0.35">
      <c r="A91" s="3"/>
      <c r="B91" s="24"/>
      <c r="C91" s="29"/>
      <c r="D91" s="19" t="s">
        <v>99</v>
      </c>
      <c r="E91" s="87" t="s">
        <v>100</v>
      </c>
      <c r="F91" s="29"/>
      <c r="G91" s="29"/>
      <c r="H91" s="29"/>
    </row>
    <row r="92" spans="1:8" ht="15.75" customHeight="1" x14ac:dyDescent="0.35">
      <c r="A92" s="409" t="s">
        <v>101</v>
      </c>
      <c r="B92" s="410"/>
      <c r="C92" s="410"/>
      <c r="D92" s="410"/>
      <c r="E92" s="410"/>
      <c r="F92" s="410"/>
      <c r="G92" s="410"/>
      <c r="H92" s="411"/>
    </row>
    <row r="93" spans="1:8" ht="27.75" customHeight="1" x14ac:dyDescent="0.35">
      <c r="A93" s="3" t="s">
        <v>102</v>
      </c>
      <c r="B93" s="425" t="s">
        <v>103</v>
      </c>
      <c r="C93" s="426"/>
      <c r="D93" s="426"/>
      <c r="E93" s="426"/>
      <c r="F93" s="426"/>
      <c r="G93" s="426"/>
      <c r="H93" s="427"/>
    </row>
    <row r="94" spans="1:8" ht="81" customHeight="1" x14ac:dyDescent="0.35">
      <c r="A94" s="3" t="s">
        <v>1235</v>
      </c>
      <c r="B94" s="18"/>
      <c r="C94" s="18" t="s">
        <v>104</v>
      </c>
      <c r="D94" s="19" t="s">
        <v>105</v>
      </c>
      <c r="E94" s="30" t="s">
        <v>106</v>
      </c>
      <c r="F94" s="19"/>
      <c r="G94" s="35"/>
      <c r="H94" s="19"/>
    </row>
    <row r="95" spans="1:8" ht="29" x14ac:dyDescent="0.35">
      <c r="A95" s="3"/>
      <c r="B95" s="4"/>
      <c r="C95" s="4"/>
      <c r="D95" s="19" t="s">
        <v>107</v>
      </c>
      <c r="E95" s="30" t="s">
        <v>108</v>
      </c>
      <c r="F95" s="19"/>
      <c r="G95" s="35"/>
      <c r="H95" s="19"/>
    </row>
    <row r="96" spans="1:8" x14ac:dyDescent="0.35">
      <c r="A96" s="3"/>
      <c r="B96" s="4"/>
      <c r="C96" s="4"/>
      <c r="D96" s="19" t="s">
        <v>109</v>
      </c>
      <c r="E96" s="6" t="s">
        <v>110</v>
      </c>
      <c r="F96" s="9"/>
      <c r="G96" s="26"/>
      <c r="H96" s="29"/>
    </row>
    <row r="97" spans="1:8" x14ac:dyDescent="0.35">
      <c r="A97" s="3"/>
      <c r="B97" s="4"/>
      <c r="C97" s="4"/>
      <c r="D97" s="14" t="s">
        <v>111</v>
      </c>
      <c r="E97" s="84" t="s">
        <v>112</v>
      </c>
      <c r="F97" s="14"/>
      <c r="G97" s="106"/>
      <c r="H97" s="29"/>
    </row>
    <row r="98" spans="1:8" ht="29" x14ac:dyDescent="0.35">
      <c r="A98" s="3"/>
      <c r="B98" s="4"/>
      <c r="C98" s="4"/>
      <c r="D98" s="31" t="s">
        <v>113</v>
      </c>
      <c r="E98" s="66"/>
      <c r="F98" s="9"/>
      <c r="G98" s="29"/>
      <c r="H98" s="29"/>
    </row>
    <row r="99" spans="1:8" ht="31" x14ac:dyDescent="0.35">
      <c r="A99" s="3"/>
      <c r="B99" s="4"/>
      <c r="C99" s="4"/>
      <c r="D99" s="4" t="s">
        <v>114</v>
      </c>
      <c r="E99" s="86" t="s">
        <v>115</v>
      </c>
      <c r="F99" s="28"/>
      <c r="G99" s="29"/>
      <c r="H99" s="29"/>
    </row>
    <row r="100" spans="1:8" ht="31" x14ac:dyDescent="0.35">
      <c r="A100" s="3"/>
      <c r="B100" s="4"/>
      <c r="C100" s="4"/>
      <c r="D100" s="4" t="s">
        <v>116</v>
      </c>
      <c r="E100" s="68" t="s">
        <v>117</v>
      </c>
      <c r="F100" s="4"/>
      <c r="G100" s="29"/>
      <c r="H100" s="29"/>
    </row>
    <row r="101" spans="1:8" ht="31" x14ac:dyDescent="0.35">
      <c r="A101" s="3"/>
      <c r="B101" s="4"/>
      <c r="C101" s="4"/>
      <c r="D101" s="4" t="s">
        <v>118</v>
      </c>
      <c r="E101" s="84" t="s">
        <v>119</v>
      </c>
      <c r="F101" s="14"/>
      <c r="G101" s="29"/>
      <c r="H101" s="29"/>
    </row>
    <row r="102" spans="1:8" ht="111" customHeight="1" x14ac:dyDescent="0.35">
      <c r="A102" s="3"/>
      <c r="B102" s="4"/>
      <c r="C102" s="4"/>
      <c r="D102" s="4" t="s">
        <v>120</v>
      </c>
      <c r="E102" s="84" t="s">
        <v>121</v>
      </c>
      <c r="F102" s="14"/>
      <c r="G102" s="19"/>
      <c r="H102" s="29"/>
    </row>
    <row r="103" spans="1:8" ht="32.25" customHeight="1" x14ac:dyDescent="0.35">
      <c r="A103" s="3"/>
      <c r="B103" s="4"/>
      <c r="C103" s="4"/>
      <c r="D103" s="14" t="s">
        <v>122</v>
      </c>
      <c r="E103" s="84" t="s">
        <v>123</v>
      </c>
      <c r="F103" s="14"/>
      <c r="G103" s="101"/>
      <c r="H103" s="29"/>
    </row>
    <row r="104" spans="1:8" ht="32.25" customHeight="1" x14ac:dyDescent="0.35">
      <c r="A104" s="3"/>
      <c r="B104" s="4"/>
      <c r="C104" s="4"/>
      <c r="D104" s="14" t="s">
        <v>124</v>
      </c>
      <c r="E104" s="87" t="s">
        <v>125</v>
      </c>
      <c r="F104" s="29"/>
      <c r="H104" s="105" t="s">
        <v>90</v>
      </c>
    </row>
    <row r="105" spans="1:8" ht="58" x14ac:dyDescent="0.35">
      <c r="A105" s="3" t="s">
        <v>1236</v>
      </c>
      <c r="B105" s="4"/>
      <c r="C105" s="4" t="s">
        <v>126</v>
      </c>
      <c r="D105" s="24" t="s">
        <v>127</v>
      </c>
      <c r="E105" s="21" t="s">
        <v>128</v>
      </c>
      <c r="F105" s="24"/>
      <c r="G105" s="101"/>
      <c r="H105" s="29"/>
    </row>
    <row r="106" spans="1:8" ht="29" x14ac:dyDescent="0.35">
      <c r="A106" s="3"/>
      <c r="B106" s="4"/>
      <c r="C106" s="4"/>
      <c r="D106" s="24" t="s">
        <v>129</v>
      </c>
      <c r="E106" s="84"/>
      <c r="F106" s="14"/>
      <c r="G106" s="29"/>
      <c r="H106" s="29"/>
    </row>
    <row r="107" spans="1:8" ht="29" x14ac:dyDescent="0.35">
      <c r="A107" s="3"/>
      <c r="B107" s="4"/>
      <c r="C107" s="4"/>
      <c r="D107" s="32" t="s">
        <v>130</v>
      </c>
      <c r="E107" s="84" t="s">
        <v>131</v>
      </c>
      <c r="F107" s="14"/>
      <c r="G107" s="29"/>
      <c r="H107" s="29"/>
    </row>
    <row r="108" spans="1:8" ht="28.5" customHeight="1" x14ac:dyDescent="0.35">
      <c r="A108" s="3" t="s">
        <v>132</v>
      </c>
      <c r="B108" s="406" t="s">
        <v>133</v>
      </c>
      <c r="C108" s="407"/>
      <c r="D108" s="407"/>
      <c r="E108" s="407"/>
      <c r="F108" s="407"/>
      <c r="G108" s="407"/>
      <c r="H108" s="408"/>
    </row>
    <row r="109" spans="1:8" ht="85.5" customHeight="1" x14ac:dyDescent="0.35">
      <c r="A109" s="3" t="s">
        <v>1237</v>
      </c>
      <c r="B109" s="4"/>
      <c r="C109" s="4" t="s">
        <v>134</v>
      </c>
      <c r="D109" s="14" t="s">
        <v>135</v>
      </c>
      <c r="E109" s="88" t="s">
        <v>136</v>
      </c>
      <c r="F109" s="31"/>
      <c r="G109" s="29"/>
      <c r="H109" s="29"/>
    </row>
    <row r="110" spans="1:8" ht="62" x14ac:dyDescent="0.35">
      <c r="A110" s="3" t="s">
        <v>1238</v>
      </c>
      <c r="B110" s="4"/>
      <c r="C110" s="4" t="s">
        <v>137</v>
      </c>
      <c r="D110" s="9" t="s">
        <v>138</v>
      </c>
      <c r="E110" s="68" t="s">
        <v>139</v>
      </c>
      <c r="F110" s="4"/>
      <c r="G110" s="29"/>
      <c r="H110" s="29"/>
    </row>
    <row r="111" spans="1:8" ht="43.5" x14ac:dyDescent="0.35">
      <c r="A111" s="3"/>
      <c r="B111" s="4"/>
      <c r="C111" s="4"/>
      <c r="D111" s="14" t="s">
        <v>140</v>
      </c>
      <c r="E111" s="88" t="s">
        <v>141</v>
      </c>
      <c r="F111" s="31"/>
      <c r="G111" s="29"/>
      <c r="H111" s="29"/>
    </row>
    <row r="112" spans="1:8" ht="72.5" x14ac:dyDescent="0.35">
      <c r="A112" s="3"/>
      <c r="B112" s="4"/>
      <c r="C112" s="4"/>
      <c r="D112" s="14" t="s">
        <v>142</v>
      </c>
      <c r="E112" s="73" t="s">
        <v>143</v>
      </c>
      <c r="F112" s="27"/>
      <c r="G112" s="29"/>
      <c r="H112" s="29"/>
    </row>
    <row r="113" spans="1:8" ht="46.5" x14ac:dyDescent="0.35">
      <c r="A113" s="3" t="s">
        <v>1239</v>
      </c>
      <c r="B113" s="4"/>
      <c r="C113" s="4" t="s">
        <v>144</v>
      </c>
      <c r="D113" s="24" t="s">
        <v>145</v>
      </c>
      <c r="E113" s="86" t="s">
        <v>146</v>
      </c>
      <c r="F113" s="28"/>
      <c r="G113" s="29"/>
      <c r="H113" s="29"/>
    </row>
    <row r="114" spans="1:8" ht="31" x14ac:dyDescent="0.35">
      <c r="A114" s="3" t="s">
        <v>1240</v>
      </c>
      <c r="B114" s="4"/>
      <c r="C114" s="4" t="s">
        <v>147</v>
      </c>
      <c r="D114" s="26" t="s">
        <v>148</v>
      </c>
      <c r="E114" s="21" t="s">
        <v>149</v>
      </c>
      <c r="F114" s="24"/>
      <c r="G114" s="29"/>
      <c r="H114" s="29"/>
    </row>
    <row r="115" spans="1:8" ht="33.75" customHeight="1" x14ac:dyDescent="0.35">
      <c r="A115" s="3" t="s">
        <v>150</v>
      </c>
      <c r="B115" s="406" t="s">
        <v>151</v>
      </c>
      <c r="C115" s="407"/>
      <c r="D115" s="407"/>
      <c r="E115" s="407"/>
      <c r="F115" s="407"/>
      <c r="G115" s="407"/>
      <c r="H115" s="408"/>
    </row>
    <row r="116" spans="1:8" ht="46.5" x14ac:dyDescent="0.35">
      <c r="A116" s="3" t="s">
        <v>1241</v>
      </c>
      <c r="B116" s="4"/>
      <c r="C116" s="4" t="s">
        <v>152</v>
      </c>
      <c r="D116" s="14" t="s">
        <v>153</v>
      </c>
      <c r="E116" s="84" t="s">
        <v>154</v>
      </c>
      <c r="F116" s="14"/>
      <c r="G116" s="29"/>
      <c r="H116" s="29"/>
    </row>
    <row r="117" spans="1:8" ht="43.5" x14ac:dyDescent="0.35">
      <c r="A117" s="3"/>
      <c r="B117" s="4"/>
      <c r="C117" s="4"/>
      <c r="D117" s="14" t="s">
        <v>155</v>
      </c>
      <c r="E117" s="84" t="s">
        <v>156</v>
      </c>
      <c r="F117" s="14"/>
      <c r="G117" s="29"/>
      <c r="H117" s="29"/>
    </row>
    <row r="118" spans="1:8" ht="72.5" x14ac:dyDescent="0.35">
      <c r="A118" s="3" t="s">
        <v>1242</v>
      </c>
      <c r="B118" s="4"/>
      <c r="C118" s="4" t="s">
        <v>157</v>
      </c>
      <c r="D118" s="9" t="s">
        <v>158</v>
      </c>
      <c r="E118" s="84" t="s">
        <v>159</v>
      </c>
      <c r="F118" s="14"/>
      <c r="G118" s="29"/>
      <c r="H118" s="29"/>
    </row>
    <row r="119" spans="1:8" ht="130.5" x14ac:dyDescent="0.35">
      <c r="A119" s="3"/>
      <c r="B119" s="4"/>
      <c r="C119" s="4"/>
      <c r="D119" s="9" t="s">
        <v>160</v>
      </c>
      <c r="E119" s="84" t="s">
        <v>161</v>
      </c>
      <c r="F119" s="14"/>
      <c r="G119" s="29"/>
      <c r="H119" s="29"/>
    </row>
    <row r="120" spans="1:8" ht="58" x14ac:dyDescent="0.35">
      <c r="A120" s="3"/>
      <c r="B120" s="4"/>
      <c r="C120" s="4"/>
      <c r="D120" s="14" t="s">
        <v>162</v>
      </c>
      <c r="E120" s="84" t="s">
        <v>163</v>
      </c>
      <c r="F120" s="14"/>
      <c r="G120" s="29"/>
      <c r="H120" s="29"/>
    </row>
    <row r="121" spans="1:8" ht="29" x14ac:dyDescent="0.35">
      <c r="A121" s="3"/>
      <c r="B121" s="4"/>
      <c r="C121" s="4"/>
      <c r="D121" s="14" t="s">
        <v>164</v>
      </c>
      <c r="E121" s="84" t="s">
        <v>165</v>
      </c>
      <c r="F121" s="14"/>
      <c r="G121" s="29"/>
      <c r="H121" s="29"/>
    </row>
    <row r="122" spans="1:8" x14ac:dyDescent="0.35">
      <c r="A122" s="3"/>
      <c r="B122" s="4"/>
      <c r="C122" s="4"/>
      <c r="D122" s="14" t="s">
        <v>166</v>
      </c>
      <c r="E122" s="87"/>
      <c r="F122" s="29"/>
      <c r="G122" s="29"/>
      <c r="H122" s="29"/>
    </row>
    <row r="123" spans="1:8" ht="29" x14ac:dyDescent="0.35">
      <c r="A123" s="3"/>
      <c r="B123" s="4"/>
      <c r="C123" s="4"/>
      <c r="D123" s="14" t="s">
        <v>167</v>
      </c>
      <c r="E123" s="84" t="s">
        <v>168</v>
      </c>
      <c r="F123" s="14"/>
      <c r="G123" s="29"/>
      <c r="H123" s="29"/>
    </row>
    <row r="124" spans="1:8" ht="30" customHeight="1" x14ac:dyDescent="0.35">
      <c r="A124" s="3" t="s">
        <v>169</v>
      </c>
      <c r="B124" s="406" t="s">
        <v>170</v>
      </c>
      <c r="C124" s="407"/>
      <c r="D124" s="407"/>
      <c r="E124" s="407"/>
      <c r="F124" s="407"/>
      <c r="G124" s="407"/>
      <c r="H124" s="408"/>
    </row>
    <row r="125" spans="1:8" ht="31" x14ac:dyDescent="0.35">
      <c r="A125" s="3" t="s">
        <v>1243</v>
      </c>
      <c r="B125" s="4"/>
      <c r="C125" s="4" t="s">
        <v>171</v>
      </c>
      <c r="D125" s="14" t="s">
        <v>172</v>
      </c>
      <c r="E125" s="84" t="s">
        <v>173</v>
      </c>
      <c r="F125" s="14"/>
      <c r="G125" s="29"/>
      <c r="H125" s="29"/>
    </row>
    <row r="126" spans="1:8" ht="39" customHeight="1" x14ac:dyDescent="0.35">
      <c r="A126" s="3"/>
      <c r="B126" s="4"/>
      <c r="C126" s="4"/>
      <c r="D126" s="14" t="s">
        <v>174</v>
      </c>
      <c r="E126" s="84" t="s">
        <v>175</v>
      </c>
      <c r="F126" s="14"/>
      <c r="G126" s="29"/>
      <c r="H126" s="29"/>
    </row>
    <row r="127" spans="1:8" ht="53.25" customHeight="1" x14ac:dyDescent="0.35">
      <c r="A127" s="3"/>
      <c r="B127" s="4"/>
      <c r="C127" s="4"/>
      <c r="D127" s="14" t="s">
        <v>176</v>
      </c>
      <c r="E127" s="84" t="s">
        <v>177</v>
      </c>
      <c r="F127" s="14"/>
      <c r="G127" s="29"/>
      <c r="H127" s="29"/>
    </row>
    <row r="128" spans="1:8" ht="53.25" customHeight="1" x14ac:dyDescent="0.35">
      <c r="A128" s="3"/>
      <c r="B128" s="4"/>
      <c r="C128" s="4"/>
      <c r="D128" s="14" t="s">
        <v>178</v>
      </c>
      <c r="E128" s="84" t="s">
        <v>179</v>
      </c>
      <c r="F128" s="14"/>
      <c r="G128" s="29"/>
      <c r="H128" s="29"/>
    </row>
    <row r="129" spans="1:8" ht="29" x14ac:dyDescent="0.35">
      <c r="A129" s="3"/>
      <c r="B129" s="4"/>
      <c r="C129" s="4"/>
      <c r="D129" s="14" t="s">
        <v>180</v>
      </c>
      <c r="E129" s="84" t="s">
        <v>181</v>
      </c>
      <c r="F129" s="14"/>
      <c r="G129" s="29"/>
      <c r="H129" s="29"/>
    </row>
    <row r="130" spans="1:8" ht="29" x14ac:dyDescent="0.35">
      <c r="A130" s="3"/>
      <c r="B130" s="4"/>
      <c r="C130" s="4"/>
      <c r="D130" s="14" t="s">
        <v>182</v>
      </c>
      <c r="E130" s="84" t="s">
        <v>183</v>
      </c>
      <c r="F130" s="14"/>
      <c r="G130" s="29"/>
      <c r="H130" s="29"/>
    </row>
    <row r="131" spans="1:8" ht="116" x14ac:dyDescent="0.35">
      <c r="A131" s="3"/>
      <c r="B131" s="4"/>
      <c r="C131" s="4"/>
      <c r="D131" s="14" t="s">
        <v>184</v>
      </c>
      <c r="E131" s="84" t="s">
        <v>185</v>
      </c>
      <c r="F131" s="14"/>
      <c r="G131" s="29"/>
      <c r="H131" s="29"/>
    </row>
    <row r="132" spans="1:8" ht="58" x14ac:dyDescent="0.35">
      <c r="A132" s="3"/>
      <c r="B132" s="4"/>
      <c r="C132" s="4"/>
      <c r="D132" s="14" t="s">
        <v>186</v>
      </c>
      <c r="E132" s="84" t="s">
        <v>187</v>
      </c>
      <c r="F132" s="14"/>
      <c r="G132" s="29"/>
      <c r="H132" s="29"/>
    </row>
    <row r="133" spans="1:8" ht="72.5" x14ac:dyDescent="0.35">
      <c r="A133" s="3"/>
      <c r="B133" s="4"/>
      <c r="C133" s="4"/>
      <c r="D133" s="14" t="s">
        <v>188</v>
      </c>
      <c r="E133" s="88" t="s">
        <v>189</v>
      </c>
      <c r="F133" s="33"/>
      <c r="G133" s="29"/>
      <c r="H133" s="29"/>
    </row>
    <row r="134" spans="1:8" ht="43.5" x14ac:dyDescent="0.35">
      <c r="A134" s="3"/>
      <c r="B134" s="4"/>
      <c r="C134" s="4"/>
      <c r="D134" s="14" t="s">
        <v>190</v>
      </c>
      <c r="E134" s="84" t="s">
        <v>191</v>
      </c>
      <c r="F134" s="14"/>
      <c r="G134" s="29"/>
      <c r="H134" s="29"/>
    </row>
    <row r="135" spans="1:8" ht="43.5" x14ac:dyDescent="0.35">
      <c r="A135" s="3"/>
      <c r="B135" s="4"/>
      <c r="C135" s="4"/>
      <c r="D135" s="14" t="s">
        <v>192</v>
      </c>
      <c r="E135" s="84" t="s">
        <v>193</v>
      </c>
      <c r="F135" s="14"/>
      <c r="G135" s="29"/>
      <c r="H135" s="29"/>
    </row>
    <row r="136" spans="1:8" x14ac:dyDescent="0.35">
      <c r="A136" s="3"/>
      <c r="B136" s="4"/>
      <c r="C136" s="4"/>
      <c r="D136" s="14" t="s">
        <v>194</v>
      </c>
      <c r="E136" s="87" t="s">
        <v>195</v>
      </c>
      <c r="F136" s="29"/>
      <c r="G136" s="29"/>
      <c r="H136" s="29"/>
    </row>
    <row r="137" spans="1:8" x14ac:dyDescent="0.35">
      <c r="A137" s="3"/>
      <c r="B137" s="4"/>
      <c r="C137" s="4"/>
      <c r="D137" s="14" t="s">
        <v>196</v>
      </c>
      <c r="E137" s="87" t="s">
        <v>197</v>
      </c>
      <c r="F137" s="29"/>
      <c r="G137" s="29"/>
      <c r="H137" s="29"/>
    </row>
    <row r="138" spans="1:8" ht="21" customHeight="1" x14ac:dyDescent="0.35">
      <c r="A138" s="3"/>
      <c r="B138" s="4"/>
      <c r="C138" s="4"/>
      <c r="D138" s="14" t="s">
        <v>1244</v>
      </c>
      <c r="E138" s="84" t="s">
        <v>198</v>
      </c>
      <c r="F138" s="14"/>
      <c r="G138" s="29"/>
      <c r="H138" s="29"/>
    </row>
    <row r="139" spans="1:8" ht="41.25" customHeight="1" x14ac:dyDescent="0.35">
      <c r="A139" s="3"/>
      <c r="B139" s="4"/>
      <c r="C139" s="4"/>
      <c r="D139" s="14" t="s">
        <v>199</v>
      </c>
      <c r="E139" s="84" t="s">
        <v>200</v>
      </c>
      <c r="F139" s="14"/>
      <c r="G139" s="29"/>
      <c r="H139" s="29"/>
    </row>
    <row r="140" spans="1:8" ht="41.25" customHeight="1" x14ac:dyDescent="0.35">
      <c r="A140" s="3"/>
      <c r="B140" s="4"/>
      <c r="C140" s="4"/>
      <c r="D140" s="14" t="s">
        <v>201</v>
      </c>
      <c r="E140" s="84" t="s">
        <v>202</v>
      </c>
      <c r="F140" s="14"/>
      <c r="G140" s="29"/>
      <c r="H140" s="29"/>
    </row>
    <row r="141" spans="1:8" ht="41.25" customHeight="1" x14ac:dyDescent="0.35">
      <c r="A141" s="3"/>
      <c r="B141" s="4"/>
      <c r="C141" s="4"/>
      <c r="D141" s="14" t="s">
        <v>203</v>
      </c>
      <c r="E141" s="84" t="s">
        <v>204</v>
      </c>
      <c r="F141" s="14"/>
      <c r="G141" s="29"/>
      <c r="H141" s="29"/>
    </row>
    <row r="142" spans="1:8" ht="41.25" customHeight="1" x14ac:dyDescent="0.35">
      <c r="A142" s="3"/>
      <c r="B142" s="4"/>
      <c r="C142" s="4"/>
      <c r="D142" s="14" t="s">
        <v>205</v>
      </c>
      <c r="E142" s="84" t="s">
        <v>206</v>
      </c>
      <c r="F142" s="14"/>
      <c r="G142" s="29"/>
      <c r="H142" s="29"/>
    </row>
    <row r="143" spans="1:8" ht="41.25" customHeight="1" x14ac:dyDescent="0.35">
      <c r="A143" s="3"/>
      <c r="B143" s="4"/>
      <c r="C143" s="4"/>
      <c r="D143" s="14" t="s">
        <v>207</v>
      </c>
      <c r="E143" s="84" t="s">
        <v>208</v>
      </c>
      <c r="F143" s="14"/>
      <c r="G143" s="29"/>
      <c r="H143" s="29"/>
    </row>
    <row r="144" spans="1:8" ht="29" x14ac:dyDescent="0.35">
      <c r="A144" s="3"/>
      <c r="B144" s="4"/>
      <c r="C144" s="4"/>
      <c r="D144" s="14" t="s">
        <v>209</v>
      </c>
      <c r="E144" s="84" t="s">
        <v>210</v>
      </c>
      <c r="F144" s="14"/>
      <c r="G144" s="29"/>
      <c r="H144" s="29"/>
    </row>
    <row r="145" spans="1:8" ht="29" x14ac:dyDescent="0.35">
      <c r="A145" s="3"/>
      <c r="B145" s="4"/>
      <c r="C145" s="4"/>
      <c r="D145" s="14" t="s">
        <v>211</v>
      </c>
      <c r="E145" s="89" t="s">
        <v>212</v>
      </c>
      <c r="F145" s="14"/>
      <c r="G145" s="29"/>
      <c r="H145" s="29"/>
    </row>
    <row r="146" spans="1:8" ht="43.5" x14ac:dyDescent="0.35">
      <c r="A146" s="3"/>
      <c r="B146" s="4"/>
      <c r="C146" s="4"/>
      <c r="D146" s="14" t="s">
        <v>213</v>
      </c>
      <c r="E146" s="84" t="s">
        <v>214</v>
      </c>
      <c r="F146" s="14"/>
      <c r="G146" s="29"/>
      <c r="H146" s="29"/>
    </row>
    <row r="147" spans="1:8" ht="43.5" x14ac:dyDescent="0.35">
      <c r="A147" s="3"/>
      <c r="B147" s="4"/>
      <c r="C147" s="4"/>
      <c r="D147" s="14" t="s">
        <v>215</v>
      </c>
      <c r="E147" s="84" t="s">
        <v>216</v>
      </c>
      <c r="F147" s="14"/>
      <c r="G147" s="29"/>
      <c r="H147" s="29"/>
    </row>
    <row r="148" spans="1:8" ht="29" x14ac:dyDescent="0.35">
      <c r="A148" s="3"/>
      <c r="B148" s="4"/>
      <c r="C148" s="4"/>
      <c r="D148" s="14" t="s">
        <v>217</v>
      </c>
      <c r="E148" s="84" t="s">
        <v>218</v>
      </c>
      <c r="F148" s="14"/>
      <c r="G148" s="29"/>
      <c r="H148" s="29"/>
    </row>
    <row r="149" spans="1:8" x14ac:dyDescent="0.35">
      <c r="A149" s="3"/>
      <c r="B149" s="4"/>
      <c r="C149" s="4"/>
      <c r="D149" s="14" t="s">
        <v>219</v>
      </c>
      <c r="E149" s="84" t="s">
        <v>220</v>
      </c>
      <c r="F149" s="14"/>
      <c r="G149" s="29"/>
      <c r="H149" s="29"/>
    </row>
    <row r="150" spans="1:8" ht="43.5" x14ac:dyDescent="0.35">
      <c r="A150" s="3"/>
      <c r="B150" s="4"/>
      <c r="C150" s="4"/>
      <c r="D150" s="14" t="s">
        <v>221</v>
      </c>
      <c r="E150" s="84" t="s">
        <v>222</v>
      </c>
      <c r="F150" s="14"/>
      <c r="G150" s="29"/>
      <c r="H150" s="29"/>
    </row>
    <row r="151" spans="1:8" ht="29" x14ac:dyDescent="0.35">
      <c r="A151" s="3"/>
      <c r="B151" s="4"/>
      <c r="C151" s="4"/>
      <c r="D151" s="31" t="s">
        <v>223</v>
      </c>
      <c r="E151" s="88" t="s">
        <v>224</v>
      </c>
      <c r="F151" s="33"/>
      <c r="G151" s="29"/>
      <c r="H151" s="29"/>
    </row>
    <row r="152" spans="1:8" x14ac:dyDescent="0.35">
      <c r="A152" s="3"/>
      <c r="B152" s="4"/>
      <c r="C152" s="4"/>
      <c r="D152" s="31" t="s">
        <v>225</v>
      </c>
      <c r="E152" s="88" t="s">
        <v>226</v>
      </c>
      <c r="F152" s="33"/>
      <c r="G152" s="29"/>
      <c r="H152" s="29"/>
    </row>
    <row r="153" spans="1:8" ht="51.75" customHeight="1" x14ac:dyDescent="0.35">
      <c r="A153" s="3"/>
      <c r="B153" s="4"/>
      <c r="C153" s="4"/>
      <c r="D153" s="14" t="s">
        <v>227</v>
      </c>
      <c r="E153" s="84" t="s">
        <v>228</v>
      </c>
      <c r="F153" s="14"/>
      <c r="G153" s="29"/>
      <c r="H153" s="29"/>
    </row>
    <row r="154" spans="1:8" ht="43.5" x14ac:dyDescent="0.35">
      <c r="A154" s="3"/>
      <c r="B154" s="4"/>
      <c r="C154" s="4"/>
      <c r="D154" s="14" t="s">
        <v>229</v>
      </c>
      <c r="E154" s="84" t="s">
        <v>230</v>
      </c>
      <c r="F154" s="14"/>
      <c r="G154" s="29"/>
      <c r="H154" s="29"/>
    </row>
    <row r="155" spans="1:8" ht="58" x14ac:dyDescent="0.35">
      <c r="A155" s="3" t="s">
        <v>1245</v>
      </c>
      <c r="B155" s="4"/>
      <c r="C155" s="4" t="s">
        <v>231</v>
      </c>
      <c r="D155" s="14" t="s">
        <v>232</v>
      </c>
      <c r="E155" s="84" t="s">
        <v>233</v>
      </c>
      <c r="F155" s="14"/>
      <c r="G155" s="29"/>
      <c r="H155" s="29"/>
    </row>
    <row r="156" spans="1:8" ht="58" x14ac:dyDescent="0.35">
      <c r="A156" s="3"/>
      <c r="B156" s="4"/>
      <c r="C156" s="4"/>
      <c r="D156" s="34" t="s">
        <v>234</v>
      </c>
      <c r="E156" s="84" t="s">
        <v>235</v>
      </c>
      <c r="F156" s="14"/>
      <c r="G156" s="29"/>
      <c r="H156" s="29"/>
    </row>
    <row r="157" spans="1:8" ht="43.5" x14ac:dyDescent="0.35">
      <c r="A157" s="3"/>
      <c r="B157" s="4"/>
      <c r="C157" s="4"/>
      <c r="D157" s="34" t="s">
        <v>236</v>
      </c>
      <c r="E157" s="84" t="s">
        <v>237</v>
      </c>
      <c r="F157" s="14"/>
      <c r="G157" s="29"/>
      <c r="H157" s="29"/>
    </row>
    <row r="158" spans="1:8" ht="43.5" x14ac:dyDescent="0.35">
      <c r="A158" s="3"/>
      <c r="B158" s="4"/>
      <c r="C158" s="4"/>
      <c r="D158" s="110" t="s">
        <v>238</v>
      </c>
      <c r="E158" s="111" t="s">
        <v>239</v>
      </c>
      <c r="F158" s="110"/>
      <c r="G158" s="29" t="s">
        <v>240</v>
      </c>
      <c r="H158" s="29"/>
    </row>
    <row r="159" spans="1:8" ht="26.25" customHeight="1" x14ac:dyDescent="0.35">
      <c r="A159" s="3" t="s">
        <v>241</v>
      </c>
      <c r="B159" s="406" t="s">
        <v>242</v>
      </c>
      <c r="C159" s="407"/>
      <c r="D159" s="407"/>
      <c r="E159" s="407"/>
      <c r="F159" s="407"/>
      <c r="G159" s="407"/>
      <c r="H159" s="408"/>
    </row>
    <row r="160" spans="1:8" ht="78.75" customHeight="1" x14ac:dyDescent="0.35">
      <c r="A160" s="3" t="s">
        <v>1246</v>
      </c>
      <c r="B160" s="4"/>
      <c r="C160" s="4" t="s">
        <v>243</v>
      </c>
      <c r="D160" s="14" t="s">
        <v>244</v>
      </c>
      <c r="E160" s="84" t="s">
        <v>245</v>
      </c>
      <c r="F160" s="14"/>
      <c r="G160" s="35"/>
      <c r="H160" s="29"/>
    </row>
    <row r="161" spans="1:8" ht="72.5" x14ac:dyDescent="0.35">
      <c r="A161" s="3"/>
      <c r="B161" s="4"/>
      <c r="C161" s="4"/>
      <c r="D161" s="14" t="s">
        <v>246</v>
      </c>
      <c r="E161" s="84" t="s">
        <v>247</v>
      </c>
      <c r="F161" s="14"/>
      <c r="G161" s="35"/>
      <c r="H161" s="29"/>
    </row>
    <row r="162" spans="1:8" ht="29" x14ac:dyDescent="0.35">
      <c r="A162" s="3"/>
      <c r="B162" s="4"/>
      <c r="C162" s="4"/>
      <c r="D162" s="14" t="s">
        <v>248</v>
      </c>
      <c r="E162" s="84" t="s">
        <v>249</v>
      </c>
      <c r="F162" s="14"/>
      <c r="G162" s="29"/>
      <c r="H162" s="29"/>
    </row>
    <row r="163" spans="1:8" ht="43.5" x14ac:dyDescent="0.35">
      <c r="A163" s="3" t="s">
        <v>1247</v>
      </c>
      <c r="B163" s="4"/>
      <c r="C163" s="4" t="s">
        <v>250</v>
      </c>
      <c r="D163" s="14" t="s">
        <v>251</v>
      </c>
      <c r="E163" s="84" t="s">
        <v>252</v>
      </c>
      <c r="F163" s="14"/>
      <c r="G163" s="29"/>
      <c r="H163" s="29"/>
    </row>
    <row r="164" spans="1:8" ht="16.25" customHeight="1" x14ac:dyDescent="0.35">
      <c r="A164" s="409" t="s">
        <v>253</v>
      </c>
      <c r="B164" s="410"/>
      <c r="C164" s="410"/>
      <c r="D164" s="410"/>
      <c r="E164" s="410"/>
      <c r="F164" s="410"/>
      <c r="G164" s="410"/>
      <c r="H164" s="411"/>
    </row>
    <row r="165" spans="1:8" ht="40.5" customHeight="1" x14ac:dyDescent="0.35">
      <c r="A165" s="3" t="s">
        <v>254</v>
      </c>
      <c r="B165" s="406" t="s">
        <v>255</v>
      </c>
      <c r="C165" s="407"/>
      <c r="D165" s="407"/>
      <c r="E165" s="407"/>
      <c r="F165" s="407"/>
      <c r="G165" s="407"/>
      <c r="H165" s="408"/>
    </row>
    <row r="166" spans="1:8" ht="135" customHeight="1" x14ac:dyDescent="0.35">
      <c r="A166" s="3" t="s">
        <v>1248</v>
      </c>
      <c r="B166" s="4"/>
      <c r="C166" s="4" t="s">
        <v>256</v>
      </c>
      <c r="D166" s="19" t="s">
        <v>257</v>
      </c>
      <c r="E166" s="30" t="s">
        <v>258</v>
      </c>
      <c r="F166" s="19"/>
      <c r="G166" s="29"/>
      <c r="H166" s="29"/>
    </row>
    <row r="167" spans="1:8" ht="130.5" x14ac:dyDescent="0.35">
      <c r="A167" s="3"/>
      <c r="B167" s="4"/>
      <c r="C167" s="4"/>
      <c r="D167" s="19" t="s">
        <v>259</v>
      </c>
      <c r="E167" s="30" t="s">
        <v>260</v>
      </c>
      <c r="F167" s="19"/>
      <c r="G167" s="29"/>
      <c r="H167" s="29"/>
    </row>
    <row r="168" spans="1:8" ht="49.5" customHeight="1" x14ac:dyDescent="0.35">
      <c r="A168" s="3"/>
      <c r="B168" s="4"/>
      <c r="C168" s="4"/>
      <c r="D168" s="19" t="s">
        <v>261</v>
      </c>
      <c r="E168" s="67" t="s">
        <v>262</v>
      </c>
      <c r="F168" s="26"/>
      <c r="G168" s="29"/>
      <c r="H168" s="29"/>
    </row>
    <row r="169" spans="1:8" ht="49.5" customHeight="1" x14ac:dyDescent="0.35">
      <c r="A169" s="3"/>
      <c r="B169" s="4"/>
      <c r="C169" s="4"/>
      <c r="D169" s="36" t="s">
        <v>263</v>
      </c>
      <c r="E169" s="30" t="s">
        <v>264</v>
      </c>
      <c r="F169" s="19"/>
      <c r="G169" s="29"/>
      <c r="H169" s="29"/>
    </row>
    <row r="170" spans="1:8" ht="29" x14ac:dyDescent="0.35">
      <c r="A170" s="3"/>
      <c r="B170" s="4"/>
      <c r="C170" s="4"/>
      <c r="D170" s="37" t="s">
        <v>265</v>
      </c>
      <c r="E170" s="30" t="s">
        <v>266</v>
      </c>
      <c r="F170" s="19"/>
      <c r="G170" s="29"/>
      <c r="H170" s="29"/>
    </row>
    <row r="171" spans="1:8" ht="29" x14ac:dyDescent="0.35">
      <c r="A171" s="3"/>
      <c r="B171" s="4"/>
      <c r="C171" s="4"/>
      <c r="D171" s="32" t="s">
        <v>267</v>
      </c>
      <c r="E171" s="90" t="s">
        <v>268</v>
      </c>
      <c r="F171" s="38"/>
      <c r="G171" s="29"/>
      <c r="H171" s="29"/>
    </row>
    <row r="172" spans="1:8" ht="116" x14ac:dyDescent="0.35">
      <c r="A172" s="3" t="s">
        <v>1249</v>
      </c>
      <c r="B172" s="4"/>
      <c r="C172" s="4" t="s">
        <v>269</v>
      </c>
      <c r="D172" s="6" t="s">
        <v>270</v>
      </c>
      <c r="E172" s="30" t="s">
        <v>271</v>
      </c>
      <c r="F172" s="19"/>
      <c r="G172" s="14"/>
      <c r="H172" s="29"/>
    </row>
    <row r="173" spans="1:8" x14ac:dyDescent="0.35">
      <c r="A173" s="3"/>
      <c r="B173" s="4"/>
      <c r="C173" s="4"/>
      <c r="D173" s="24" t="s">
        <v>272</v>
      </c>
      <c r="E173" s="30" t="s">
        <v>273</v>
      </c>
      <c r="F173" s="19"/>
      <c r="G173" s="29"/>
      <c r="H173" s="29"/>
    </row>
    <row r="174" spans="1:8" ht="116" x14ac:dyDescent="0.35">
      <c r="A174" s="3"/>
      <c r="B174" s="4"/>
      <c r="C174" s="19"/>
      <c r="D174" s="24" t="s">
        <v>274</v>
      </c>
      <c r="E174" s="30" t="s">
        <v>275</v>
      </c>
      <c r="F174" s="19"/>
      <c r="G174" s="29"/>
      <c r="H174" s="29"/>
    </row>
    <row r="175" spans="1:8" ht="58" x14ac:dyDescent="0.35">
      <c r="A175" s="3"/>
      <c r="B175" s="4"/>
      <c r="C175" s="19"/>
      <c r="D175" s="24" t="s">
        <v>276</v>
      </c>
      <c r="E175" s="30" t="s">
        <v>277</v>
      </c>
      <c r="F175" s="19"/>
      <c r="G175" s="29"/>
      <c r="H175" s="29"/>
    </row>
    <row r="176" spans="1:8" x14ac:dyDescent="0.35">
      <c r="A176" s="3"/>
      <c r="B176" s="4"/>
      <c r="C176" s="4"/>
      <c r="D176" s="19" t="s">
        <v>278</v>
      </c>
      <c r="E176" s="30" t="s">
        <v>279</v>
      </c>
      <c r="F176" s="19"/>
      <c r="G176" s="29"/>
      <c r="H176" s="29"/>
    </row>
    <row r="177" spans="1:8" ht="45" customHeight="1" x14ac:dyDescent="0.35">
      <c r="A177" s="3"/>
      <c r="B177" s="4"/>
      <c r="C177" s="4"/>
      <c r="D177" s="19" t="s">
        <v>280</v>
      </c>
      <c r="E177" s="30" t="s">
        <v>281</v>
      </c>
      <c r="F177" s="19"/>
      <c r="G177" s="29"/>
      <c r="H177" s="29"/>
    </row>
    <row r="178" spans="1:8" ht="36" customHeight="1" x14ac:dyDescent="0.35">
      <c r="A178" s="3" t="s">
        <v>282</v>
      </c>
      <c r="B178" s="415" t="s">
        <v>283</v>
      </c>
      <c r="C178" s="416"/>
      <c r="D178" s="416"/>
      <c r="E178" s="416"/>
      <c r="F178" s="416"/>
      <c r="G178" s="416"/>
      <c r="H178" s="417"/>
    </row>
    <row r="179" spans="1:8" ht="46.5" x14ac:dyDescent="0.35">
      <c r="A179" s="3" t="s">
        <v>1250</v>
      </c>
      <c r="B179" s="4"/>
      <c r="C179" s="8" t="s">
        <v>284</v>
      </c>
      <c r="D179" s="39" t="s">
        <v>285</v>
      </c>
      <c r="E179" s="30" t="s">
        <v>286</v>
      </c>
      <c r="F179" s="19"/>
      <c r="G179" s="29"/>
      <c r="H179" s="29"/>
    </row>
    <row r="180" spans="1:8" ht="29" x14ac:dyDescent="0.35">
      <c r="A180" s="3"/>
      <c r="B180" s="4"/>
      <c r="C180" s="4"/>
      <c r="D180" s="26" t="s">
        <v>287</v>
      </c>
      <c r="E180" s="30" t="s">
        <v>288</v>
      </c>
      <c r="F180" s="19"/>
      <c r="G180" s="29"/>
      <c r="H180" s="29"/>
    </row>
    <row r="181" spans="1:8" ht="130.5" x14ac:dyDescent="0.35">
      <c r="A181" s="3"/>
      <c r="B181" s="4"/>
      <c r="C181" s="4"/>
      <c r="D181" s="4" t="s">
        <v>289</v>
      </c>
      <c r="E181" s="30" t="s">
        <v>290</v>
      </c>
      <c r="F181" s="19"/>
      <c r="G181" s="29"/>
      <c r="H181" s="29"/>
    </row>
    <row r="182" spans="1:8" ht="29" x14ac:dyDescent="0.35">
      <c r="A182" s="3"/>
      <c r="B182" s="4"/>
      <c r="C182" s="4"/>
      <c r="D182" s="4" t="s">
        <v>291</v>
      </c>
      <c r="E182" s="21" t="s">
        <v>292</v>
      </c>
      <c r="F182" s="24"/>
      <c r="G182" s="29"/>
      <c r="H182" s="29"/>
    </row>
    <row r="183" spans="1:8" ht="31" x14ac:dyDescent="0.35">
      <c r="A183" s="3"/>
      <c r="B183" s="4"/>
      <c r="C183" s="4"/>
      <c r="D183" s="4" t="s">
        <v>293</v>
      </c>
      <c r="E183" s="21" t="s">
        <v>294</v>
      </c>
      <c r="F183" s="24"/>
      <c r="G183" s="29"/>
      <c r="H183" s="29"/>
    </row>
    <row r="184" spans="1:8" ht="31" x14ac:dyDescent="0.35">
      <c r="A184" s="3" t="s">
        <v>1251</v>
      </c>
      <c r="B184" s="4"/>
      <c r="C184" s="4" t="s">
        <v>295</v>
      </c>
      <c r="D184" s="19" t="s">
        <v>296</v>
      </c>
      <c r="E184" s="30" t="s">
        <v>297</v>
      </c>
      <c r="F184" s="19"/>
      <c r="G184" s="29"/>
      <c r="H184" s="29"/>
    </row>
    <row r="185" spans="1:8" ht="29" x14ac:dyDescent="0.35">
      <c r="A185" s="3"/>
      <c r="B185" s="4"/>
      <c r="C185" s="4"/>
      <c r="D185" s="19" t="s">
        <v>298</v>
      </c>
      <c r="E185" s="30" t="s">
        <v>299</v>
      </c>
      <c r="F185" s="19"/>
      <c r="G185" s="29"/>
      <c r="H185" s="29"/>
    </row>
    <row r="186" spans="1:8" x14ac:dyDescent="0.35">
      <c r="A186" s="3"/>
      <c r="B186" s="4"/>
      <c r="C186" s="4"/>
      <c r="D186" s="19" t="s">
        <v>300</v>
      </c>
      <c r="E186" s="30"/>
      <c r="F186" s="19"/>
      <c r="G186" s="29"/>
      <c r="H186" s="29"/>
    </row>
    <row r="187" spans="1:8" x14ac:dyDescent="0.35">
      <c r="A187" s="3"/>
      <c r="B187" s="4"/>
      <c r="C187" s="4"/>
      <c r="D187" s="19" t="s">
        <v>301</v>
      </c>
      <c r="F187" s="9"/>
      <c r="G187" s="29"/>
      <c r="H187" s="29"/>
    </row>
    <row r="188" spans="1:8" ht="43.5" x14ac:dyDescent="0.35">
      <c r="A188" s="3" t="s">
        <v>1252</v>
      </c>
      <c r="B188" s="4"/>
      <c r="C188" s="4" t="s">
        <v>302</v>
      </c>
      <c r="D188" s="15" t="s">
        <v>303</v>
      </c>
      <c r="E188" s="91" t="s">
        <v>304</v>
      </c>
      <c r="F188" s="40"/>
      <c r="G188" s="29"/>
      <c r="H188" s="29"/>
    </row>
    <row r="189" spans="1:8" ht="43.5" x14ac:dyDescent="0.35">
      <c r="A189" s="3"/>
      <c r="B189" s="4"/>
      <c r="C189" s="4"/>
      <c r="D189" s="15" t="s">
        <v>305</v>
      </c>
      <c r="E189" s="91" t="s">
        <v>306</v>
      </c>
      <c r="F189" s="40"/>
      <c r="G189" s="29"/>
      <c r="H189" s="29"/>
    </row>
    <row r="190" spans="1:8" ht="30" customHeight="1" x14ac:dyDescent="0.35">
      <c r="A190" s="3" t="s">
        <v>307</v>
      </c>
      <c r="B190" s="406" t="s">
        <v>308</v>
      </c>
      <c r="C190" s="407"/>
      <c r="D190" s="407"/>
      <c r="E190" s="407"/>
      <c r="F190" s="407"/>
      <c r="G190" s="407"/>
      <c r="H190" s="408"/>
    </row>
    <row r="191" spans="1:8" ht="93" x14ac:dyDescent="0.35">
      <c r="A191" s="3" t="s">
        <v>1253</v>
      </c>
      <c r="B191" s="4"/>
      <c r="C191" s="4" t="s">
        <v>309</v>
      </c>
      <c r="D191" s="4" t="s">
        <v>310</v>
      </c>
      <c r="E191" s="68" t="s">
        <v>311</v>
      </c>
      <c r="F191" s="4"/>
      <c r="G191" s="19"/>
      <c r="H191" s="19"/>
    </row>
    <row r="192" spans="1:8" ht="108.5" x14ac:dyDescent="0.35">
      <c r="A192" s="3"/>
      <c r="B192" s="4"/>
      <c r="C192" s="15"/>
      <c r="D192" s="4" t="s">
        <v>312</v>
      </c>
      <c r="E192" s="68" t="s">
        <v>313</v>
      </c>
      <c r="F192" s="4"/>
      <c r="G192" s="15"/>
      <c r="H192" s="15"/>
    </row>
    <row r="193" spans="1:8" ht="58" x14ac:dyDescent="0.35">
      <c r="A193" s="3"/>
      <c r="B193" s="4"/>
      <c r="C193" s="19"/>
      <c r="D193" s="19" t="s">
        <v>314</v>
      </c>
      <c r="E193" s="30" t="s">
        <v>315</v>
      </c>
      <c r="F193" s="19"/>
      <c r="G193" s="19"/>
      <c r="H193" s="19"/>
    </row>
    <row r="194" spans="1:8" ht="90.75" customHeight="1" x14ac:dyDescent="0.35">
      <c r="A194" s="3"/>
      <c r="B194" s="4"/>
      <c r="C194" s="19"/>
      <c r="D194" s="19" t="s">
        <v>316</v>
      </c>
      <c r="E194" s="30" t="s">
        <v>317</v>
      </c>
      <c r="F194" s="19"/>
      <c r="G194" s="19"/>
      <c r="H194" s="19"/>
    </row>
    <row r="195" spans="1:8" ht="29" x14ac:dyDescent="0.35">
      <c r="A195" s="3"/>
      <c r="B195" s="4"/>
      <c r="C195" s="19"/>
      <c r="D195" s="19" t="s">
        <v>318</v>
      </c>
      <c r="E195" s="30" t="s">
        <v>319</v>
      </c>
      <c r="F195" s="19"/>
      <c r="G195" s="29"/>
      <c r="H195" s="29"/>
    </row>
    <row r="196" spans="1:8" ht="51" customHeight="1" x14ac:dyDescent="0.35">
      <c r="A196" s="3"/>
      <c r="B196" s="4"/>
      <c r="C196" s="19"/>
      <c r="D196" s="15" t="s">
        <v>320</v>
      </c>
      <c r="E196" s="83" t="s">
        <v>321</v>
      </c>
      <c r="F196" s="15"/>
      <c r="G196" s="29"/>
      <c r="H196" s="29"/>
    </row>
    <row r="197" spans="1:8" ht="62" x14ac:dyDescent="0.35">
      <c r="A197" s="3" t="s">
        <v>1254</v>
      </c>
      <c r="B197" s="4"/>
      <c r="C197" s="4" t="s">
        <v>322</v>
      </c>
      <c r="D197" s="4" t="s">
        <v>323</v>
      </c>
      <c r="E197" s="30" t="s">
        <v>324</v>
      </c>
      <c r="F197" s="19"/>
      <c r="G197" s="29"/>
      <c r="H197" s="29"/>
    </row>
    <row r="198" spans="1:8" ht="72.5" x14ac:dyDescent="0.35">
      <c r="A198" s="3"/>
      <c r="B198" s="4"/>
      <c r="C198" s="4"/>
      <c r="D198" s="4" t="s">
        <v>325</v>
      </c>
      <c r="E198" s="30" t="s">
        <v>326</v>
      </c>
      <c r="F198" s="19"/>
      <c r="G198" s="29"/>
      <c r="H198" s="29"/>
    </row>
    <row r="199" spans="1:8" ht="94.5" customHeight="1" x14ac:dyDescent="0.35">
      <c r="A199" s="3"/>
      <c r="B199" s="4"/>
      <c r="C199" s="4"/>
      <c r="D199" s="4" t="s">
        <v>327</v>
      </c>
      <c r="E199" s="30" t="s">
        <v>328</v>
      </c>
      <c r="F199" s="19"/>
      <c r="G199" s="29"/>
      <c r="H199" s="29"/>
    </row>
    <row r="200" spans="1:8" ht="29" x14ac:dyDescent="0.35">
      <c r="A200" s="3"/>
      <c r="B200" s="4"/>
      <c r="C200" s="4"/>
      <c r="D200" s="26" t="s">
        <v>329</v>
      </c>
      <c r="E200" s="30" t="s">
        <v>330</v>
      </c>
      <c r="F200" s="19"/>
      <c r="G200" s="29"/>
      <c r="H200" s="29"/>
    </row>
    <row r="201" spans="1:8" ht="31" x14ac:dyDescent="0.35">
      <c r="A201" s="3" t="s">
        <v>1255</v>
      </c>
      <c r="B201" s="4"/>
      <c r="C201" s="4" t="s">
        <v>331</v>
      </c>
      <c r="D201" s="26" t="s">
        <v>332</v>
      </c>
      <c r="E201" s="30" t="s">
        <v>333</v>
      </c>
      <c r="F201" s="19"/>
      <c r="G201" s="29"/>
      <c r="H201" s="29"/>
    </row>
    <row r="202" spans="1:8" ht="64.5" customHeight="1" x14ac:dyDescent="0.35">
      <c r="A202" s="3"/>
      <c r="B202" s="4"/>
      <c r="C202" s="4"/>
      <c r="D202" s="26" t="s">
        <v>334</v>
      </c>
      <c r="E202" s="30" t="s">
        <v>335</v>
      </c>
      <c r="F202" s="19"/>
      <c r="G202" s="29"/>
      <c r="H202" s="29"/>
    </row>
    <row r="203" spans="1:8" ht="58" x14ac:dyDescent="0.35">
      <c r="A203" s="3"/>
      <c r="B203" s="4"/>
      <c r="C203" s="4"/>
      <c r="D203" s="26" t="s">
        <v>336</v>
      </c>
      <c r="E203" s="30" t="s">
        <v>337</v>
      </c>
      <c r="F203" s="19"/>
      <c r="G203" s="29"/>
      <c r="H203" s="29"/>
    </row>
    <row r="204" spans="1:8" ht="43.5" x14ac:dyDescent="0.35">
      <c r="A204" s="3"/>
      <c r="B204" s="4"/>
      <c r="C204" s="4"/>
      <c r="D204" s="26" t="s">
        <v>338</v>
      </c>
      <c r="E204" s="30" t="s">
        <v>339</v>
      </c>
      <c r="F204" s="19"/>
      <c r="G204" s="29"/>
      <c r="H204" s="29"/>
    </row>
    <row r="205" spans="1:8" ht="32.25" customHeight="1" x14ac:dyDescent="0.35">
      <c r="A205" s="7" t="s">
        <v>340</v>
      </c>
      <c r="B205" s="424" t="s">
        <v>341</v>
      </c>
      <c r="C205" s="424"/>
      <c r="D205" s="424"/>
      <c r="E205" s="424"/>
      <c r="F205" s="424"/>
      <c r="G205" s="424"/>
      <c r="H205" s="424"/>
    </row>
    <row r="206" spans="1:8" ht="46.5" x14ac:dyDescent="0.35">
      <c r="A206" s="7" t="s">
        <v>1256</v>
      </c>
      <c r="B206" s="42"/>
      <c r="C206" s="133" t="s">
        <v>342</v>
      </c>
      <c r="D206" s="134" t="s">
        <v>343</v>
      </c>
      <c r="E206" s="135" t="s">
        <v>344</v>
      </c>
      <c r="F206" s="112"/>
      <c r="G206" s="100"/>
      <c r="H206" s="100"/>
    </row>
    <row r="207" spans="1:8" x14ac:dyDescent="0.35">
      <c r="A207" s="3"/>
      <c r="B207" s="42"/>
      <c r="C207" s="49"/>
      <c r="D207" s="37" t="s">
        <v>345</v>
      </c>
      <c r="E207" s="119" t="s">
        <v>346</v>
      </c>
      <c r="F207" s="41"/>
      <c r="G207" s="29"/>
      <c r="H207" s="29"/>
    </row>
    <row r="208" spans="1:8" ht="29" x14ac:dyDescent="0.35">
      <c r="A208" s="3"/>
      <c r="B208" s="43"/>
      <c r="C208" s="49"/>
      <c r="D208" s="37" t="s">
        <v>347</v>
      </c>
      <c r="E208" s="73" t="s">
        <v>348</v>
      </c>
      <c r="F208" s="44"/>
      <c r="G208" s="29"/>
      <c r="H208" s="29"/>
    </row>
    <row r="209" spans="1:8" ht="29" x14ac:dyDescent="0.35">
      <c r="A209" s="3"/>
      <c r="B209" s="43"/>
      <c r="C209" s="49"/>
      <c r="D209" s="37" t="s">
        <v>349</v>
      </c>
      <c r="E209" s="73" t="s">
        <v>350</v>
      </c>
      <c r="F209" s="44"/>
      <c r="G209" s="29"/>
      <c r="H209" s="29"/>
    </row>
    <row r="210" spans="1:8" ht="80.25" customHeight="1" x14ac:dyDescent="0.35">
      <c r="A210" s="3"/>
      <c r="B210" s="43"/>
      <c r="C210" s="49"/>
      <c r="D210" s="37" t="s">
        <v>351</v>
      </c>
      <c r="E210" s="73" t="s">
        <v>352</v>
      </c>
      <c r="F210" s="44"/>
      <c r="G210" s="29"/>
      <c r="H210" s="29"/>
    </row>
    <row r="211" spans="1:8" ht="29" x14ac:dyDescent="0.35">
      <c r="A211" s="3"/>
      <c r="B211" s="43"/>
      <c r="C211" s="49"/>
      <c r="D211" s="37" t="s">
        <v>353</v>
      </c>
      <c r="E211" s="73" t="s">
        <v>354</v>
      </c>
      <c r="F211" s="44"/>
      <c r="G211" s="29"/>
      <c r="H211" s="29"/>
    </row>
    <row r="212" spans="1:8" ht="58" x14ac:dyDescent="0.35">
      <c r="A212" s="3"/>
      <c r="B212" s="43"/>
      <c r="C212" s="49"/>
      <c r="D212" s="37" t="s">
        <v>355</v>
      </c>
      <c r="E212" s="73" t="s">
        <v>356</v>
      </c>
      <c r="F212" s="44"/>
      <c r="G212" s="29"/>
      <c r="H212" s="29"/>
    </row>
    <row r="213" spans="1:8" ht="54.75" customHeight="1" x14ac:dyDescent="0.35">
      <c r="A213" s="3"/>
      <c r="B213" s="43"/>
      <c r="C213" s="49"/>
      <c r="D213" s="37" t="s">
        <v>357</v>
      </c>
      <c r="E213" s="73"/>
      <c r="F213" s="44"/>
      <c r="G213" s="29"/>
      <c r="H213" s="29"/>
    </row>
    <row r="214" spans="1:8" ht="46.5" x14ac:dyDescent="0.35">
      <c r="A214" s="3" t="s">
        <v>1257</v>
      </c>
      <c r="B214" s="43"/>
      <c r="C214" s="49" t="s">
        <v>358</v>
      </c>
      <c r="D214" s="49" t="s">
        <v>359</v>
      </c>
      <c r="E214" s="120" t="s">
        <v>360</v>
      </c>
      <c r="F214" s="43"/>
      <c r="G214" s="29"/>
      <c r="H214" s="29"/>
    </row>
    <row r="215" spans="1:8" ht="58" x14ac:dyDescent="0.35">
      <c r="A215" s="3"/>
      <c r="B215" s="43"/>
      <c r="C215" s="49"/>
      <c r="D215" s="49" t="s">
        <v>361</v>
      </c>
      <c r="E215" s="73" t="s">
        <v>362</v>
      </c>
      <c r="F215" s="44"/>
      <c r="G215" s="29"/>
      <c r="H215" s="29"/>
    </row>
    <row r="216" spans="1:8" ht="78" customHeight="1" x14ac:dyDescent="0.35">
      <c r="A216" s="3"/>
      <c r="B216" s="43"/>
      <c r="C216" s="49"/>
      <c r="D216" s="27" t="s">
        <v>363</v>
      </c>
      <c r="E216" s="73" t="s">
        <v>364</v>
      </c>
      <c r="F216" s="44"/>
      <c r="G216" s="29"/>
      <c r="H216" s="29"/>
    </row>
    <row r="217" spans="1:8" ht="72.5" x14ac:dyDescent="0.35">
      <c r="A217" s="3" t="s">
        <v>1258</v>
      </c>
      <c r="B217" s="43"/>
      <c r="C217" s="49" t="s">
        <v>365</v>
      </c>
      <c r="D217" s="27" t="s">
        <v>366</v>
      </c>
      <c r="E217" s="73" t="s">
        <v>367</v>
      </c>
      <c r="F217" s="44"/>
      <c r="G217" s="29"/>
      <c r="H217" s="29"/>
    </row>
    <row r="218" spans="1:8" ht="29" x14ac:dyDescent="0.35">
      <c r="A218" s="3"/>
      <c r="B218" s="43"/>
      <c r="C218" s="49"/>
      <c r="D218" s="27" t="s">
        <v>368</v>
      </c>
      <c r="E218" s="73" t="s">
        <v>369</v>
      </c>
      <c r="F218" s="44"/>
      <c r="G218" s="29"/>
      <c r="H218" s="29"/>
    </row>
    <row r="219" spans="1:8" ht="72.5" x14ac:dyDescent="0.35">
      <c r="A219" s="3"/>
      <c r="B219" s="43"/>
      <c r="C219" s="49"/>
      <c r="D219" s="27" t="s">
        <v>370</v>
      </c>
      <c r="E219" s="73" t="s">
        <v>371</v>
      </c>
      <c r="F219" s="44"/>
      <c r="G219" s="29"/>
      <c r="H219" s="29"/>
    </row>
    <row r="220" spans="1:8" ht="46.5" customHeight="1" x14ac:dyDescent="0.35">
      <c r="A220" s="3"/>
      <c r="B220" s="43"/>
      <c r="C220" s="49"/>
      <c r="D220" s="117" t="s">
        <v>372</v>
      </c>
      <c r="E220" s="73" t="s">
        <v>373</v>
      </c>
      <c r="F220" s="44"/>
      <c r="G220" s="29"/>
      <c r="H220" s="29"/>
    </row>
    <row r="221" spans="1:8" ht="29" x14ac:dyDescent="0.35">
      <c r="A221" s="3"/>
      <c r="B221" s="43"/>
      <c r="C221" s="49"/>
      <c r="D221" s="27" t="s">
        <v>374</v>
      </c>
      <c r="E221" s="73"/>
      <c r="F221" s="44"/>
      <c r="G221" s="29"/>
      <c r="H221" s="29"/>
    </row>
    <row r="222" spans="1:8" ht="62" x14ac:dyDescent="0.35">
      <c r="A222" s="3" t="s">
        <v>1259</v>
      </c>
      <c r="B222" s="43"/>
      <c r="C222" s="49" t="s">
        <v>375</v>
      </c>
      <c r="D222" s="49" t="s">
        <v>376</v>
      </c>
      <c r="E222" s="120" t="s">
        <v>377</v>
      </c>
      <c r="F222" s="43"/>
      <c r="G222" s="11"/>
      <c r="H222" s="29"/>
    </row>
    <row r="223" spans="1:8" ht="60" customHeight="1" x14ac:dyDescent="0.35">
      <c r="A223" s="3"/>
      <c r="B223" s="43"/>
      <c r="C223" s="49"/>
      <c r="D223" s="49" t="s">
        <v>378</v>
      </c>
      <c r="E223" s="120" t="s">
        <v>379</v>
      </c>
      <c r="F223" s="43"/>
      <c r="G223" s="29"/>
      <c r="H223" s="29"/>
    </row>
    <row r="224" spans="1:8" ht="77.5" x14ac:dyDescent="0.35">
      <c r="A224" s="3"/>
      <c r="B224" s="43"/>
      <c r="C224" s="49"/>
      <c r="D224" s="49" t="s">
        <v>380</v>
      </c>
      <c r="E224" s="120" t="s">
        <v>381</v>
      </c>
      <c r="F224" s="43"/>
      <c r="G224" s="29"/>
      <c r="H224" s="29"/>
    </row>
    <row r="225" spans="1:8" ht="41.25" customHeight="1" x14ac:dyDescent="0.35">
      <c r="A225" s="3" t="s">
        <v>382</v>
      </c>
      <c r="B225" s="406" t="s">
        <v>383</v>
      </c>
      <c r="C225" s="407"/>
      <c r="D225" s="407"/>
      <c r="E225" s="407"/>
      <c r="F225" s="407"/>
      <c r="G225" s="407"/>
      <c r="H225" s="408"/>
    </row>
    <row r="226" spans="1:8" ht="46.5" x14ac:dyDescent="0.35">
      <c r="A226" s="3" t="s">
        <v>1260</v>
      </c>
      <c r="B226" s="4"/>
      <c r="C226" s="4" t="s">
        <v>384</v>
      </c>
      <c r="D226" s="19" t="s">
        <v>385</v>
      </c>
      <c r="E226" s="30" t="s">
        <v>386</v>
      </c>
      <c r="F226" s="19"/>
      <c r="G226" s="29"/>
      <c r="H226" s="29"/>
    </row>
    <row r="227" spans="1:8" x14ac:dyDescent="0.35">
      <c r="A227" s="3"/>
      <c r="B227" s="4"/>
      <c r="C227" s="4"/>
      <c r="D227" s="19" t="s">
        <v>387</v>
      </c>
      <c r="E227" s="30"/>
      <c r="F227" s="19"/>
      <c r="G227" s="29"/>
      <c r="H227" s="29"/>
    </row>
    <row r="228" spans="1:8" ht="27.75" customHeight="1" x14ac:dyDescent="0.35">
      <c r="A228" s="3"/>
      <c r="B228" s="4"/>
      <c r="C228" s="4"/>
      <c r="D228" s="19" t="s">
        <v>388</v>
      </c>
      <c r="E228" s="30"/>
      <c r="F228" s="19"/>
      <c r="G228" s="29"/>
      <c r="H228" s="29"/>
    </row>
    <row r="229" spans="1:8" ht="29" x14ac:dyDescent="0.35">
      <c r="A229" s="3"/>
      <c r="B229" s="4"/>
      <c r="C229" s="4"/>
      <c r="D229" s="19" t="s">
        <v>389</v>
      </c>
      <c r="E229" s="30"/>
      <c r="F229" s="19"/>
      <c r="G229" s="29"/>
      <c r="H229" s="29"/>
    </row>
    <row r="230" spans="1:8" ht="31" x14ac:dyDescent="0.35">
      <c r="A230" s="3" t="s">
        <v>1261</v>
      </c>
      <c r="B230" s="4"/>
      <c r="C230" s="4" t="s">
        <v>390</v>
      </c>
      <c r="D230" s="19" t="s">
        <v>391</v>
      </c>
      <c r="E230" s="30"/>
      <c r="F230" s="19"/>
      <c r="G230" s="29"/>
      <c r="H230" s="29"/>
    </row>
    <row r="231" spans="1:8" x14ac:dyDescent="0.35">
      <c r="A231" s="3"/>
      <c r="B231" s="4"/>
      <c r="C231" s="4"/>
      <c r="D231" s="19" t="s">
        <v>392</v>
      </c>
      <c r="E231" s="30"/>
      <c r="F231" s="19"/>
      <c r="G231" s="29"/>
      <c r="H231" s="29"/>
    </row>
    <row r="232" spans="1:8" x14ac:dyDescent="0.35">
      <c r="A232" s="3"/>
      <c r="B232" s="4"/>
      <c r="C232" s="4"/>
      <c r="D232" s="15" t="s">
        <v>393</v>
      </c>
      <c r="E232" s="83"/>
      <c r="F232" s="15"/>
      <c r="H232" s="105" t="s">
        <v>90</v>
      </c>
    </row>
    <row r="233" spans="1:8" ht="15.75" customHeight="1" x14ac:dyDescent="0.35">
      <c r="A233" s="409" t="s">
        <v>394</v>
      </c>
      <c r="B233" s="410"/>
      <c r="C233" s="410"/>
      <c r="D233" s="410"/>
      <c r="E233" s="410"/>
      <c r="F233" s="410"/>
      <c r="G233" s="410"/>
      <c r="H233" s="411"/>
    </row>
    <row r="234" spans="1:8" ht="21.75" customHeight="1" x14ac:dyDescent="0.35">
      <c r="A234" s="3" t="s">
        <v>395</v>
      </c>
      <c r="B234" s="406" t="s">
        <v>396</v>
      </c>
      <c r="C234" s="407"/>
      <c r="D234" s="407"/>
      <c r="E234" s="407"/>
      <c r="F234" s="407"/>
      <c r="G234" s="407"/>
      <c r="H234" s="408"/>
    </row>
    <row r="235" spans="1:8" ht="58" x14ac:dyDescent="0.35">
      <c r="A235" s="3" t="s">
        <v>1262</v>
      </c>
      <c r="B235" s="4"/>
      <c r="C235" s="4" t="s">
        <v>397</v>
      </c>
      <c r="D235" s="14" t="s">
        <v>398</v>
      </c>
      <c r="E235" s="92" t="s">
        <v>399</v>
      </c>
      <c r="F235" s="10"/>
      <c r="G235" s="29"/>
      <c r="H235" s="29"/>
    </row>
    <row r="236" spans="1:8" ht="43.5" x14ac:dyDescent="0.35">
      <c r="A236" s="3"/>
      <c r="B236" s="4"/>
      <c r="C236" s="4"/>
      <c r="D236" s="14" t="s">
        <v>400</v>
      </c>
      <c r="E236" s="84" t="s">
        <v>401</v>
      </c>
      <c r="F236" s="14"/>
      <c r="G236" s="14" t="s">
        <v>402</v>
      </c>
      <c r="H236" s="29"/>
    </row>
    <row r="237" spans="1:8" ht="29" x14ac:dyDescent="0.35">
      <c r="A237" s="3"/>
      <c r="B237" s="4"/>
      <c r="C237" s="4"/>
      <c r="D237" s="14" t="s">
        <v>403</v>
      </c>
      <c r="E237" s="84" t="s">
        <v>404</v>
      </c>
      <c r="F237" s="14"/>
      <c r="G237" s="29"/>
      <c r="H237" s="29"/>
    </row>
    <row r="238" spans="1:8" ht="46.25" customHeight="1" x14ac:dyDescent="0.35">
      <c r="A238" s="3" t="s">
        <v>1203</v>
      </c>
      <c r="B238" s="4"/>
      <c r="C238" s="4" t="s">
        <v>405</v>
      </c>
      <c r="D238" s="4" t="s">
        <v>406</v>
      </c>
      <c r="E238" s="93" t="s">
        <v>407</v>
      </c>
      <c r="F238" s="45"/>
      <c r="G238" s="29"/>
      <c r="H238" s="29"/>
    </row>
    <row r="239" spans="1:8" ht="46.25" customHeight="1" x14ac:dyDescent="0.35">
      <c r="A239" s="3"/>
      <c r="B239" s="4"/>
      <c r="C239" s="4"/>
      <c r="D239" s="4" t="s">
        <v>408</v>
      </c>
      <c r="E239" s="94" t="s">
        <v>409</v>
      </c>
      <c r="F239" s="17"/>
      <c r="G239" s="29"/>
      <c r="H239" s="29"/>
    </row>
    <row r="240" spans="1:8" ht="46.25" customHeight="1" x14ac:dyDescent="0.35">
      <c r="A240" s="3"/>
      <c r="B240" s="4"/>
      <c r="C240" s="4"/>
      <c r="D240" s="14" t="s">
        <v>410</v>
      </c>
      <c r="E240" s="84" t="s">
        <v>411</v>
      </c>
      <c r="F240" s="14"/>
      <c r="G240" s="29"/>
      <c r="H240" s="29"/>
    </row>
    <row r="241" spans="1:8" ht="31" x14ac:dyDescent="0.35">
      <c r="A241" s="3" t="s">
        <v>1263</v>
      </c>
      <c r="B241" s="4"/>
      <c r="C241" s="4" t="s">
        <v>412</v>
      </c>
      <c r="D241" s="4" t="s">
        <v>413</v>
      </c>
      <c r="E241" s="84" t="s">
        <v>414</v>
      </c>
      <c r="F241" s="14"/>
      <c r="G241" s="29"/>
      <c r="H241" s="29"/>
    </row>
    <row r="242" spans="1:8" ht="31" x14ac:dyDescent="0.35">
      <c r="A242" s="3"/>
      <c r="B242" s="4"/>
      <c r="C242" s="4"/>
      <c r="D242" s="4" t="s">
        <v>415</v>
      </c>
      <c r="E242" s="84" t="s">
        <v>414</v>
      </c>
      <c r="F242" s="14"/>
      <c r="G242" s="29"/>
      <c r="H242" s="29"/>
    </row>
    <row r="243" spans="1:8" ht="31" x14ac:dyDescent="0.35">
      <c r="A243" s="3"/>
      <c r="B243" s="4"/>
      <c r="C243" s="4"/>
      <c r="D243" s="4" t="s">
        <v>416</v>
      </c>
      <c r="E243" s="84" t="s">
        <v>414</v>
      </c>
      <c r="F243" s="14"/>
      <c r="G243" s="29"/>
      <c r="H243" s="29"/>
    </row>
    <row r="244" spans="1:8" ht="58" x14ac:dyDescent="0.35">
      <c r="A244" s="3"/>
      <c r="B244" s="4"/>
      <c r="C244" s="4"/>
      <c r="D244" s="4" t="s">
        <v>417</v>
      </c>
      <c r="E244" s="95" t="s">
        <v>418</v>
      </c>
      <c r="F244" s="14"/>
      <c r="G244" s="107"/>
      <c r="H244" s="29"/>
    </row>
    <row r="245" spans="1:8" ht="30.75" customHeight="1" x14ac:dyDescent="0.35">
      <c r="A245" s="3" t="s">
        <v>419</v>
      </c>
      <c r="B245" s="412" t="s">
        <v>420</v>
      </c>
      <c r="C245" s="413"/>
      <c r="D245" s="413"/>
      <c r="E245" s="413"/>
      <c r="F245" s="413"/>
      <c r="G245" s="413"/>
      <c r="H245" s="414"/>
    </row>
    <row r="246" spans="1:8" ht="62" x14ac:dyDescent="0.35">
      <c r="A246" s="3" t="s">
        <v>1264</v>
      </c>
      <c r="B246" s="23"/>
      <c r="C246" s="4" t="s">
        <v>421</v>
      </c>
      <c r="D246" s="46" t="s">
        <v>422</v>
      </c>
      <c r="E246" s="68" t="s">
        <v>423</v>
      </c>
      <c r="F246" s="4"/>
      <c r="G246" s="29"/>
      <c r="H246" s="29"/>
    </row>
    <row r="247" spans="1:8" ht="46.5" x14ac:dyDescent="0.35">
      <c r="A247" s="3"/>
      <c r="B247" s="23"/>
      <c r="C247" s="4"/>
      <c r="D247" s="46" t="s">
        <v>424</v>
      </c>
      <c r="E247" s="68" t="s">
        <v>425</v>
      </c>
      <c r="F247" s="4"/>
      <c r="G247" s="29"/>
      <c r="H247" s="29"/>
    </row>
    <row r="248" spans="1:8" ht="77.5" x14ac:dyDescent="0.35">
      <c r="A248" s="3"/>
      <c r="B248" s="23"/>
      <c r="C248" s="4"/>
      <c r="D248" s="19" t="s">
        <v>426</v>
      </c>
      <c r="E248" s="96" t="s">
        <v>427</v>
      </c>
      <c r="F248" s="18"/>
      <c r="G248" s="33"/>
      <c r="H248" s="29"/>
    </row>
    <row r="249" spans="1:8" ht="43.5" x14ac:dyDescent="0.35">
      <c r="A249" s="3" t="s">
        <v>1265</v>
      </c>
      <c r="B249" s="23"/>
      <c r="C249" s="47" t="s">
        <v>428</v>
      </c>
      <c r="D249" s="14" t="s">
        <v>429</v>
      </c>
      <c r="E249" s="67" t="s">
        <v>430</v>
      </c>
      <c r="F249" s="26"/>
      <c r="G249" s="33"/>
      <c r="H249" s="29"/>
    </row>
    <row r="250" spans="1:8" ht="43.5" x14ac:dyDescent="0.35">
      <c r="A250" s="3"/>
      <c r="B250" s="23"/>
      <c r="C250" s="48"/>
      <c r="D250" s="14" t="s">
        <v>431</v>
      </c>
      <c r="E250" s="67" t="s">
        <v>432</v>
      </c>
      <c r="F250" s="26"/>
      <c r="G250" s="29"/>
      <c r="H250" s="29"/>
    </row>
    <row r="251" spans="1:8" ht="81" customHeight="1" x14ac:dyDescent="0.35">
      <c r="A251" s="3"/>
      <c r="B251" s="23"/>
      <c r="C251" s="48"/>
      <c r="D251" s="14" t="s">
        <v>433</v>
      </c>
      <c r="E251" s="67" t="s">
        <v>434</v>
      </c>
      <c r="F251" s="26"/>
      <c r="G251" s="29"/>
      <c r="H251" s="29"/>
    </row>
    <row r="252" spans="1:8" ht="47.25" customHeight="1" x14ac:dyDescent="0.35">
      <c r="A252" s="3" t="s">
        <v>435</v>
      </c>
      <c r="B252" s="406" t="s">
        <v>436</v>
      </c>
      <c r="C252" s="407"/>
      <c r="D252" s="407"/>
      <c r="E252" s="407"/>
      <c r="F252" s="407"/>
      <c r="G252" s="407"/>
      <c r="H252" s="408"/>
    </row>
    <row r="253" spans="1:8" ht="31" x14ac:dyDescent="0.35">
      <c r="A253" s="3" t="s">
        <v>1266</v>
      </c>
      <c r="B253" s="4"/>
      <c r="C253" s="4" t="s">
        <v>437</v>
      </c>
      <c r="D253" s="5" t="s">
        <v>438</v>
      </c>
      <c r="E253" s="84" t="s">
        <v>439</v>
      </c>
      <c r="F253" s="14"/>
      <c r="G253" s="29"/>
      <c r="H253" s="29"/>
    </row>
    <row r="254" spans="1:8" ht="122.25" customHeight="1" x14ac:dyDescent="0.35">
      <c r="A254" s="3"/>
      <c r="B254" s="4"/>
      <c r="C254" s="4"/>
      <c r="D254" s="5" t="s">
        <v>440</v>
      </c>
      <c r="E254" s="84" t="s">
        <v>441</v>
      </c>
      <c r="F254" s="14"/>
      <c r="G254" s="29"/>
      <c r="H254" s="29"/>
    </row>
    <row r="255" spans="1:8" ht="78.75" customHeight="1" x14ac:dyDescent="0.35">
      <c r="A255" s="3"/>
      <c r="B255" s="4"/>
      <c r="C255" s="14"/>
      <c r="D255" s="19" t="s">
        <v>442</v>
      </c>
      <c r="E255" s="30" t="s">
        <v>443</v>
      </c>
      <c r="F255" s="19"/>
      <c r="G255" s="29"/>
      <c r="H255" s="29"/>
    </row>
    <row r="256" spans="1:8" ht="46.5" x14ac:dyDescent="0.35">
      <c r="A256" s="3" t="s">
        <v>1267</v>
      </c>
      <c r="B256" s="4"/>
      <c r="C256" s="4" t="s">
        <v>444</v>
      </c>
      <c r="D256" s="49" t="s">
        <v>445</v>
      </c>
      <c r="E256" s="84" t="s">
        <v>446</v>
      </c>
      <c r="F256" s="14"/>
      <c r="G256" s="29"/>
      <c r="H256" s="29"/>
    </row>
    <row r="257" spans="1:8" ht="29" x14ac:dyDescent="0.35">
      <c r="A257" s="3"/>
      <c r="B257" s="4"/>
      <c r="C257" s="4"/>
      <c r="D257" s="49" t="s">
        <v>447</v>
      </c>
      <c r="E257" s="89" t="s">
        <v>448</v>
      </c>
      <c r="F257" s="14"/>
      <c r="G257" s="29"/>
      <c r="H257" s="29"/>
    </row>
    <row r="258" spans="1:8" ht="43.5" x14ac:dyDescent="0.35">
      <c r="A258" s="3"/>
      <c r="B258" s="4"/>
      <c r="C258" s="4"/>
      <c r="D258" s="49" t="s">
        <v>449</v>
      </c>
      <c r="E258" s="89" t="s">
        <v>450</v>
      </c>
      <c r="F258" s="14"/>
      <c r="G258" s="29"/>
      <c r="H258" s="29"/>
    </row>
    <row r="259" spans="1:8" ht="29" x14ac:dyDescent="0.35">
      <c r="A259" s="3"/>
      <c r="B259" s="4"/>
      <c r="C259" s="4"/>
      <c r="D259" s="50" t="s">
        <v>451</v>
      </c>
      <c r="E259" s="84" t="s">
        <v>452</v>
      </c>
      <c r="F259" s="14"/>
      <c r="G259" s="29"/>
      <c r="H259" s="29"/>
    </row>
    <row r="260" spans="1:8" ht="33.75" customHeight="1" x14ac:dyDescent="0.35">
      <c r="A260" s="3" t="s">
        <v>453</v>
      </c>
      <c r="B260" s="418" t="s">
        <v>454</v>
      </c>
      <c r="C260" s="419"/>
      <c r="D260" s="419"/>
      <c r="E260" s="419"/>
      <c r="F260" s="419"/>
      <c r="G260" s="419"/>
      <c r="H260" s="420"/>
    </row>
    <row r="261" spans="1:8" ht="43.5" x14ac:dyDescent="0.35">
      <c r="A261" s="3" t="s">
        <v>1268</v>
      </c>
      <c r="B261" s="4"/>
      <c r="C261" s="4" t="s">
        <v>455</v>
      </c>
      <c r="D261" s="38" t="s">
        <v>456</v>
      </c>
      <c r="E261" s="90" t="s">
        <v>457</v>
      </c>
      <c r="F261" s="38"/>
      <c r="G261" s="29"/>
      <c r="H261" s="29"/>
    </row>
    <row r="262" spans="1:8" ht="43.5" x14ac:dyDescent="0.35">
      <c r="A262" s="3"/>
      <c r="B262" s="4"/>
      <c r="C262" s="4"/>
      <c r="D262" s="29" t="s">
        <v>458</v>
      </c>
      <c r="E262" s="84" t="s">
        <v>459</v>
      </c>
      <c r="F262" s="14"/>
      <c r="G262" s="29"/>
      <c r="H262" s="29"/>
    </row>
    <row r="263" spans="1:8" ht="29" x14ac:dyDescent="0.35">
      <c r="A263" s="3"/>
      <c r="B263" s="4"/>
      <c r="C263" s="4"/>
      <c r="D263" s="14" t="s">
        <v>460</v>
      </c>
      <c r="E263" s="84" t="s">
        <v>461</v>
      </c>
      <c r="F263" s="14"/>
      <c r="G263" s="29"/>
      <c r="H263" s="29"/>
    </row>
    <row r="264" spans="1:8" ht="46.5" x14ac:dyDescent="0.35">
      <c r="A264" s="3" t="s">
        <v>1269</v>
      </c>
      <c r="B264" s="4"/>
      <c r="C264" s="49" t="s">
        <v>462</v>
      </c>
      <c r="D264" s="14" t="s">
        <v>463</v>
      </c>
      <c r="E264" s="84" t="s">
        <v>464</v>
      </c>
      <c r="F264" s="14"/>
      <c r="G264" s="29"/>
      <c r="H264" s="29"/>
    </row>
    <row r="265" spans="1:8" x14ac:dyDescent="0.35">
      <c r="A265" s="3"/>
      <c r="B265" s="4"/>
      <c r="C265" s="11"/>
      <c r="D265" s="14" t="s">
        <v>465</v>
      </c>
      <c r="E265" s="87" t="s">
        <v>466</v>
      </c>
      <c r="F265" s="29"/>
      <c r="G265" s="29"/>
      <c r="H265" s="29"/>
    </row>
    <row r="266" spans="1:8" ht="29" x14ac:dyDescent="0.35">
      <c r="A266" s="3"/>
      <c r="B266" s="4"/>
      <c r="C266" s="4"/>
      <c r="D266" s="14" t="s">
        <v>467</v>
      </c>
      <c r="E266" s="84" t="s">
        <v>468</v>
      </c>
      <c r="F266" s="14"/>
      <c r="G266" s="29"/>
      <c r="H266" s="29"/>
    </row>
    <row r="267" spans="1:8" ht="26.25" customHeight="1" x14ac:dyDescent="0.35">
      <c r="A267" s="3" t="s">
        <v>469</v>
      </c>
      <c r="B267" s="406" t="s">
        <v>470</v>
      </c>
      <c r="C267" s="407"/>
      <c r="D267" s="407"/>
      <c r="E267" s="407"/>
      <c r="F267" s="407"/>
      <c r="G267" s="407"/>
      <c r="H267" s="408"/>
    </row>
    <row r="268" spans="1:8" ht="46.5" x14ac:dyDescent="0.35">
      <c r="A268" s="3" t="s">
        <v>1270</v>
      </c>
      <c r="B268" s="4"/>
      <c r="C268" s="4" t="s">
        <v>471</v>
      </c>
      <c r="D268" s="14" t="s">
        <v>472</v>
      </c>
      <c r="E268" s="84" t="s">
        <v>473</v>
      </c>
      <c r="F268" s="14"/>
      <c r="G268" s="29"/>
      <c r="H268" s="29"/>
    </row>
    <row r="269" spans="1:8" ht="29" x14ac:dyDescent="0.35">
      <c r="A269" s="3"/>
      <c r="B269" s="4"/>
      <c r="C269" s="4"/>
      <c r="D269" s="14" t="s">
        <v>474</v>
      </c>
      <c r="E269" s="84" t="s">
        <v>475</v>
      </c>
      <c r="F269" s="14"/>
      <c r="G269" s="29"/>
      <c r="H269" s="29"/>
    </row>
    <row r="270" spans="1:8" ht="58" x14ac:dyDescent="0.35">
      <c r="A270" s="3"/>
      <c r="B270" s="4"/>
      <c r="C270" s="4"/>
      <c r="D270" s="14" t="s">
        <v>476</v>
      </c>
      <c r="E270" s="84" t="s">
        <v>477</v>
      </c>
      <c r="F270" s="14"/>
      <c r="G270" s="29"/>
      <c r="H270" s="29"/>
    </row>
    <row r="271" spans="1:8" ht="46.5" x14ac:dyDescent="0.35">
      <c r="A271" s="3" t="s">
        <v>1271</v>
      </c>
      <c r="B271" s="4"/>
      <c r="C271" s="4" t="s">
        <v>478</v>
      </c>
      <c r="D271" s="14" t="s">
        <v>479</v>
      </c>
      <c r="E271" s="84" t="s">
        <v>480</v>
      </c>
      <c r="F271" s="14"/>
      <c r="G271" s="29"/>
      <c r="H271" s="29"/>
    </row>
    <row r="272" spans="1:8" ht="29" x14ac:dyDescent="0.35">
      <c r="A272" s="3"/>
      <c r="B272" s="4"/>
      <c r="C272" s="4"/>
      <c r="D272" s="14" t="s">
        <v>481</v>
      </c>
      <c r="E272" s="84" t="s">
        <v>482</v>
      </c>
      <c r="F272" s="14"/>
      <c r="G272" s="29"/>
      <c r="H272" s="29"/>
    </row>
    <row r="273" spans="1:8" ht="57.75" customHeight="1" x14ac:dyDescent="0.35">
      <c r="A273" s="3" t="s">
        <v>1272</v>
      </c>
      <c r="B273" s="4"/>
      <c r="C273" s="4" t="s">
        <v>483</v>
      </c>
      <c r="D273" s="14" t="s">
        <v>484</v>
      </c>
      <c r="E273" s="84" t="s">
        <v>485</v>
      </c>
      <c r="F273" s="14"/>
      <c r="G273" s="29"/>
      <c r="H273" s="29"/>
    </row>
    <row r="274" spans="1:8" ht="29" x14ac:dyDescent="0.35">
      <c r="A274" s="3"/>
      <c r="B274" s="4"/>
      <c r="C274" s="4"/>
      <c r="D274" s="14" t="s">
        <v>486</v>
      </c>
      <c r="E274" s="84" t="s">
        <v>487</v>
      </c>
      <c r="F274" s="14"/>
      <c r="G274" s="29"/>
      <c r="H274" s="29"/>
    </row>
    <row r="275" spans="1:8" x14ac:dyDescent="0.35">
      <c r="A275" s="3"/>
      <c r="B275" s="4"/>
      <c r="C275" s="4"/>
      <c r="D275" s="14" t="s">
        <v>488</v>
      </c>
      <c r="E275" s="84" t="s">
        <v>489</v>
      </c>
      <c r="F275" s="14"/>
      <c r="G275" s="29"/>
      <c r="H275" s="29"/>
    </row>
    <row r="276" spans="1:8" ht="35.25" customHeight="1" x14ac:dyDescent="0.35">
      <c r="A276" s="3" t="s">
        <v>490</v>
      </c>
      <c r="B276" s="406" t="s">
        <v>491</v>
      </c>
      <c r="C276" s="407"/>
      <c r="D276" s="407"/>
      <c r="E276" s="407"/>
      <c r="F276" s="407"/>
      <c r="G276" s="407"/>
      <c r="H276" s="408"/>
    </row>
    <row r="277" spans="1:8" ht="31" x14ac:dyDescent="0.35">
      <c r="A277" s="3" t="s">
        <v>1273</v>
      </c>
      <c r="B277" s="4"/>
      <c r="C277" s="4" t="s">
        <v>492</v>
      </c>
      <c r="D277" s="14" t="s">
        <v>493</v>
      </c>
      <c r="E277" s="84" t="s">
        <v>494</v>
      </c>
      <c r="F277" s="14"/>
      <c r="G277" s="29"/>
      <c r="H277" s="29"/>
    </row>
    <row r="278" spans="1:8" ht="29" x14ac:dyDescent="0.35">
      <c r="A278" s="3"/>
      <c r="B278" s="4"/>
      <c r="C278" s="4"/>
      <c r="D278" s="51" t="s">
        <v>495</v>
      </c>
      <c r="E278" s="84" t="s">
        <v>496</v>
      </c>
      <c r="F278" s="14"/>
      <c r="G278" s="29"/>
      <c r="H278" s="29"/>
    </row>
    <row r="279" spans="1:8" ht="43.5" x14ac:dyDescent="0.35">
      <c r="A279" s="3"/>
      <c r="B279" s="4"/>
      <c r="C279" s="4"/>
      <c r="D279" s="14" t="s">
        <v>497</v>
      </c>
      <c r="E279" s="84" t="s">
        <v>498</v>
      </c>
      <c r="F279" s="14"/>
      <c r="G279" s="29"/>
      <c r="H279" s="29"/>
    </row>
    <row r="280" spans="1:8" ht="29" x14ac:dyDescent="0.35">
      <c r="A280" s="3"/>
      <c r="B280" s="4"/>
      <c r="C280" s="4"/>
      <c r="D280" s="14" t="s">
        <v>499</v>
      </c>
      <c r="E280" s="84" t="s">
        <v>500</v>
      </c>
      <c r="F280" s="14"/>
      <c r="G280" s="29"/>
      <c r="H280" s="29"/>
    </row>
    <row r="281" spans="1:8" ht="47.25" customHeight="1" x14ac:dyDescent="0.35">
      <c r="A281" s="3" t="s">
        <v>501</v>
      </c>
      <c r="B281" s="406" t="s">
        <v>502</v>
      </c>
      <c r="C281" s="407"/>
      <c r="D281" s="407"/>
      <c r="E281" s="407"/>
      <c r="F281" s="407"/>
      <c r="G281" s="407"/>
      <c r="H281" s="408"/>
    </row>
    <row r="282" spans="1:8" ht="43.5" x14ac:dyDescent="0.35">
      <c r="A282" s="3" t="s">
        <v>1277</v>
      </c>
      <c r="B282" s="52"/>
      <c r="C282" s="4" t="s">
        <v>503</v>
      </c>
      <c r="D282" s="14" t="s">
        <v>504</v>
      </c>
      <c r="E282" s="84" t="s">
        <v>505</v>
      </c>
      <c r="F282" s="14"/>
      <c r="G282" s="29"/>
      <c r="H282" s="29"/>
    </row>
    <row r="283" spans="1:8" ht="43.5" x14ac:dyDescent="0.35">
      <c r="A283" s="3"/>
      <c r="B283" s="4"/>
      <c r="C283" s="4"/>
      <c r="D283" s="14" t="s">
        <v>506</v>
      </c>
      <c r="E283" s="84" t="s">
        <v>507</v>
      </c>
      <c r="F283" s="14"/>
      <c r="G283" s="29"/>
      <c r="H283" s="29"/>
    </row>
    <row r="284" spans="1:8" ht="43.5" x14ac:dyDescent="0.35">
      <c r="A284" s="3"/>
      <c r="B284" s="4"/>
      <c r="C284" s="4"/>
      <c r="D284" s="14" t="s">
        <v>508</v>
      </c>
      <c r="E284" s="84" t="s">
        <v>509</v>
      </c>
      <c r="F284" s="14"/>
      <c r="G284" s="29"/>
      <c r="H284" s="29"/>
    </row>
    <row r="285" spans="1:8" ht="43.5" x14ac:dyDescent="0.35">
      <c r="A285" s="3" t="s">
        <v>1278</v>
      </c>
      <c r="B285" s="4"/>
      <c r="C285" s="4" t="s">
        <v>510</v>
      </c>
      <c r="D285" s="14" t="s">
        <v>511</v>
      </c>
      <c r="E285" s="84" t="s">
        <v>512</v>
      </c>
      <c r="F285" s="14"/>
      <c r="G285" s="29"/>
      <c r="H285" s="29"/>
    </row>
    <row r="286" spans="1:8" ht="29" x14ac:dyDescent="0.35">
      <c r="A286" s="3"/>
      <c r="B286" s="4"/>
      <c r="C286" s="4"/>
      <c r="D286" s="14" t="s">
        <v>513</v>
      </c>
      <c r="E286" s="84" t="s">
        <v>514</v>
      </c>
      <c r="F286" s="14"/>
      <c r="G286" s="29"/>
      <c r="H286" s="29"/>
    </row>
    <row r="287" spans="1:8" ht="48" customHeight="1" x14ac:dyDescent="0.35">
      <c r="A287" s="3" t="s">
        <v>515</v>
      </c>
      <c r="B287" s="406" t="s">
        <v>516</v>
      </c>
      <c r="C287" s="407"/>
      <c r="D287" s="407"/>
      <c r="E287" s="407"/>
      <c r="F287" s="407"/>
      <c r="G287" s="407"/>
      <c r="H287" s="408"/>
    </row>
    <row r="288" spans="1:8" ht="210" customHeight="1" x14ac:dyDescent="0.35">
      <c r="A288" s="3" t="s">
        <v>1279</v>
      </c>
      <c r="B288" s="4"/>
      <c r="C288" s="4" t="s">
        <v>517</v>
      </c>
      <c r="D288" s="4" t="s">
        <v>518</v>
      </c>
      <c r="E288" s="68" t="s">
        <v>519</v>
      </c>
      <c r="F288" s="4"/>
      <c r="G288" s="29"/>
      <c r="H288" s="29"/>
    </row>
    <row r="289" spans="1:8" ht="203" x14ac:dyDescent="0.35">
      <c r="A289" s="3"/>
      <c r="B289" s="4"/>
      <c r="C289" s="4"/>
      <c r="D289" s="19" t="s">
        <v>520</v>
      </c>
      <c r="E289" s="84" t="s">
        <v>521</v>
      </c>
      <c r="F289" s="14"/>
      <c r="G289" s="29"/>
      <c r="H289" s="29"/>
    </row>
    <row r="290" spans="1:8" ht="43.5" x14ac:dyDescent="0.35">
      <c r="A290" s="3"/>
      <c r="B290" s="4"/>
      <c r="C290" s="4"/>
      <c r="D290" s="19" t="s">
        <v>522</v>
      </c>
      <c r="E290" s="84" t="s">
        <v>523</v>
      </c>
      <c r="F290" s="14"/>
      <c r="G290" s="29"/>
      <c r="H290" s="29"/>
    </row>
    <row r="291" spans="1:8" ht="43.5" x14ac:dyDescent="0.35">
      <c r="A291" s="3"/>
      <c r="B291" s="4"/>
      <c r="C291" s="4"/>
      <c r="D291" s="14" t="s">
        <v>524</v>
      </c>
      <c r="E291" s="84" t="s">
        <v>525</v>
      </c>
      <c r="F291" s="14"/>
      <c r="G291" s="29"/>
      <c r="H291" s="29"/>
    </row>
    <row r="292" spans="1:8" ht="116" x14ac:dyDescent="0.35">
      <c r="A292" s="3"/>
      <c r="B292" s="4"/>
      <c r="C292" s="4"/>
      <c r="D292" s="5" t="s">
        <v>526</v>
      </c>
      <c r="E292" s="84" t="s">
        <v>527</v>
      </c>
      <c r="F292" s="14"/>
      <c r="G292" s="29"/>
      <c r="H292" s="29"/>
    </row>
    <row r="293" spans="1:8" ht="108.5" x14ac:dyDescent="0.35">
      <c r="A293" s="3" t="s">
        <v>1280</v>
      </c>
      <c r="B293" s="4"/>
      <c r="C293" s="4" t="s">
        <v>528</v>
      </c>
      <c r="D293" s="6" t="s">
        <v>529</v>
      </c>
      <c r="E293" s="68" t="s">
        <v>530</v>
      </c>
      <c r="F293" s="4"/>
      <c r="G293" s="29"/>
      <c r="H293" s="29"/>
    </row>
    <row r="294" spans="1:8" ht="281.25" customHeight="1" x14ac:dyDescent="0.35">
      <c r="A294" s="3"/>
      <c r="B294" s="4"/>
      <c r="C294" s="4"/>
      <c r="D294" s="5" t="s">
        <v>531</v>
      </c>
      <c r="E294" s="81" t="s">
        <v>532</v>
      </c>
      <c r="F294" s="5"/>
      <c r="G294" s="29"/>
      <c r="H294" s="29"/>
    </row>
    <row r="295" spans="1:8" ht="29" x14ac:dyDescent="0.35">
      <c r="A295" s="3"/>
      <c r="B295" s="4"/>
      <c r="C295" s="4"/>
      <c r="D295" s="5" t="s">
        <v>533</v>
      </c>
      <c r="E295" s="81" t="s">
        <v>534</v>
      </c>
      <c r="F295" s="5"/>
      <c r="G295" s="29"/>
      <c r="H295" s="29"/>
    </row>
    <row r="296" spans="1:8" ht="87" x14ac:dyDescent="0.35">
      <c r="A296" s="3"/>
      <c r="B296" s="4"/>
      <c r="C296" s="4"/>
      <c r="D296" s="5" t="s">
        <v>535</v>
      </c>
      <c r="E296" s="81" t="s">
        <v>536</v>
      </c>
      <c r="F296" s="5"/>
      <c r="G296" s="29"/>
      <c r="H296" s="29"/>
    </row>
    <row r="297" spans="1:8" ht="159.5" x14ac:dyDescent="0.35">
      <c r="A297" s="3"/>
      <c r="B297" s="4"/>
      <c r="C297" s="4"/>
      <c r="D297" s="5" t="s">
        <v>537</v>
      </c>
      <c r="E297" s="81" t="s">
        <v>538</v>
      </c>
      <c r="F297" s="5"/>
      <c r="G297" s="29"/>
      <c r="H297" s="29"/>
    </row>
    <row r="298" spans="1:8" ht="43.5" x14ac:dyDescent="0.35">
      <c r="A298" s="3"/>
      <c r="B298" s="4"/>
      <c r="C298" s="4"/>
      <c r="D298" s="5" t="s">
        <v>539</v>
      </c>
      <c r="E298" s="81" t="s">
        <v>540</v>
      </c>
      <c r="F298" s="5"/>
      <c r="G298" s="29"/>
      <c r="H298" s="29"/>
    </row>
    <row r="299" spans="1:8" ht="43.5" x14ac:dyDescent="0.35">
      <c r="A299" s="3"/>
      <c r="B299" s="4"/>
      <c r="C299" s="4"/>
      <c r="D299" s="5" t="s">
        <v>541</v>
      </c>
      <c r="E299" s="81" t="s">
        <v>542</v>
      </c>
      <c r="F299" s="5"/>
      <c r="G299" s="29"/>
      <c r="H299" s="29"/>
    </row>
    <row r="300" spans="1:8" ht="29" x14ac:dyDescent="0.35">
      <c r="A300" s="3"/>
      <c r="B300" s="4"/>
      <c r="C300" s="4"/>
      <c r="D300" s="5" t="s">
        <v>543</v>
      </c>
      <c r="E300" s="81" t="s">
        <v>544</v>
      </c>
      <c r="F300" s="5"/>
      <c r="G300" s="29"/>
      <c r="H300" s="29"/>
    </row>
    <row r="301" spans="1:8" ht="139.5" x14ac:dyDescent="0.35">
      <c r="A301" s="3"/>
      <c r="B301" s="4"/>
      <c r="C301" s="4"/>
      <c r="D301" s="9" t="s">
        <v>545</v>
      </c>
      <c r="E301" s="68" t="s">
        <v>546</v>
      </c>
      <c r="F301" s="4"/>
      <c r="G301" s="29"/>
      <c r="H301" s="29"/>
    </row>
    <row r="302" spans="1:8" ht="294.5" x14ac:dyDescent="0.35">
      <c r="A302" s="3" t="s">
        <v>1281</v>
      </c>
      <c r="B302" s="4"/>
      <c r="C302" s="4" t="s">
        <v>10</v>
      </c>
      <c r="D302" s="4" t="s">
        <v>547</v>
      </c>
      <c r="E302" s="68" t="s">
        <v>548</v>
      </c>
      <c r="F302" s="4"/>
      <c r="G302" s="29"/>
      <c r="H302" s="29"/>
    </row>
    <row r="303" spans="1:8" ht="58" x14ac:dyDescent="0.35">
      <c r="A303" s="3"/>
      <c r="B303" s="4"/>
      <c r="C303" s="4"/>
      <c r="D303" s="5" t="s">
        <v>549</v>
      </c>
      <c r="E303" s="81" t="s">
        <v>550</v>
      </c>
      <c r="F303" s="5"/>
      <c r="G303" s="29"/>
      <c r="H303" s="29"/>
    </row>
    <row r="304" spans="1:8" ht="43.5" x14ac:dyDescent="0.35">
      <c r="A304" s="3"/>
      <c r="B304" s="4"/>
      <c r="C304" s="4"/>
      <c r="D304" s="5" t="s">
        <v>551</v>
      </c>
      <c r="E304" s="81" t="s">
        <v>552</v>
      </c>
      <c r="F304" s="5"/>
      <c r="G304" s="29"/>
      <c r="H304" s="29"/>
    </row>
    <row r="305" spans="1:8" ht="43.5" x14ac:dyDescent="0.35">
      <c r="A305" s="3"/>
      <c r="B305" s="4"/>
      <c r="C305" s="4"/>
      <c r="D305" s="5" t="s">
        <v>553</v>
      </c>
      <c r="E305" s="81" t="s">
        <v>554</v>
      </c>
      <c r="F305" s="5"/>
      <c r="G305" s="29"/>
      <c r="H305" s="29"/>
    </row>
    <row r="306" spans="1:8" ht="159.5" x14ac:dyDescent="0.35">
      <c r="A306" s="3" t="s">
        <v>1282</v>
      </c>
      <c r="B306" s="4"/>
      <c r="C306" s="4" t="s">
        <v>555</v>
      </c>
      <c r="D306" s="5" t="s">
        <v>556</v>
      </c>
      <c r="E306" s="81" t="s">
        <v>557</v>
      </c>
      <c r="F306" s="5"/>
      <c r="G306" s="29"/>
      <c r="H306" s="29"/>
    </row>
    <row r="307" spans="1:8" ht="101.5" x14ac:dyDescent="0.35">
      <c r="A307" s="3"/>
      <c r="B307" s="4"/>
      <c r="C307" s="4"/>
      <c r="D307" s="5" t="s">
        <v>558</v>
      </c>
      <c r="E307" s="81" t="s">
        <v>559</v>
      </c>
      <c r="F307" s="5"/>
      <c r="G307" s="29"/>
      <c r="H307" s="29"/>
    </row>
    <row r="308" spans="1:8" ht="145" x14ac:dyDescent="0.35">
      <c r="A308" s="3"/>
      <c r="B308" s="4"/>
      <c r="C308" s="4"/>
      <c r="D308" s="5" t="s">
        <v>560</v>
      </c>
      <c r="E308" s="81" t="s">
        <v>561</v>
      </c>
      <c r="F308" s="5"/>
      <c r="G308" s="29"/>
      <c r="H308" s="29"/>
    </row>
    <row r="309" spans="1:8" ht="29" x14ac:dyDescent="0.35">
      <c r="A309" s="3"/>
      <c r="B309" s="4"/>
      <c r="C309" s="4"/>
      <c r="D309" s="5" t="s">
        <v>562</v>
      </c>
      <c r="E309" s="97" t="s">
        <v>563</v>
      </c>
      <c r="F309" s="16"/>
      <c r="G309" s="29"/>
      <c r="H309" s="29"/>
    </row>
    <row r="310" spans="1:8" ht="101.5" x14ac:dyDescent="0.35">
      <c r="A310" s="3"/>
      <c r="B310" s="4"/>
      <c r="C310" s="4"/>
      <c r="D310" s="5" t="s">
        <v>564</v>
      </c>
      <c r="E310" s="81" t="s">
        <v>565</v>
      </c>
      <c r="F310" s="5"/>
      <c r="G310" s="29"/>
      <c r="H310" s="29"/>
    </row>
    <row r="311" spans="1:8" ht="27.75" customHeight="1" x14ac:dyDescent="0.35">
      <c r="A311" s="3" t="s">
        <v>566</v>
      </c>
      <c r="B311" s="406" t="s">
        <v>567</v>
      </c>
      <c r="C311" s="407"/>
      <c r="D311" s="407"/>
      <c r="E311" s="407"/>
      <c r="F311" s="407"/>
      <c r="G311" s="407"/>
      <c r="H311" s="408"/>
    </row>
    <row r="312" spans="1:8" ht="87" x14ac:dyDescent="0.35">
      <c r="A312" s="3" t="s">
        <v>1283</v>
      </c>
      <c r="B312" s="4"/>
      <c r="C312" s="4" t="s">
        <v>568</v>
      </c>
      <c r="D312" s="14" t="s">
        <v>569</v>
      </c>
      <c r="E312" s="84" t="s">
        <v>570</v>
      </c>
      <c r="F312" s="14"/>
      <c r="G312" s="29"/>
      <c r="H312" s="29"/>
    </row>
    <row r="313" spans="1:8" ht="101.5" x14ac:dyDescent="0.35">
      <c r="A313" s="3"/>
      <c r="B313" s="4"/>
      <c r="C313" s="4"/>
      <c r="D313" s="14" t="s">
        <v>571</v>
      </c>
      <c r="E313" s="84" t="s">
        <v>572</v>
      </c>
      <c r="F313" s="14"/>
      <c r="G313" s="29"/>
      <c r="H313" s="29"/>
    </row>
    <row r="314" spans="1:8" ht="72.5" x14ac:dyDescent="0.35">
      <c r="A314" s="3"/>
      <c r="B314" s="4"/>
      <c r="C314" s="4"/>
      <c r="D314" s="14" t="s">
        <v>573</v>
      </c>
      <c r="E314" s="84" t="s">
        <v>574</v>
      </c>
      <c r="F314" s="14"/>
      <c r="G314" s="29"/>
      <c r="H314" s="29"/>
    </row>
    <row r="315" spans="1:8" ht="58" x14ac:dyDescent="0.35">
      <c r="A315" s="3"/>
      <c r="B315" s="4"/>
      <c r="C315" s="4"/>
      <c r="D315" s="14" t="s">
        <v>575</v>
      </c>
      <c r="E315" s="84" t="s">
        <v>576</v>
      </c>
      <c r="F315" s="14"/>
      <c r="G315" s="29"/>
      <c r="H315" s="29"/>
    </row>
    <row r="316" spans="1:8" ht="29" x14ac:dyDescent="0.35">
      <c r="A316" s="3"/>
      <c r="B316" s="4"/>
      <c r="C316" s="4"/>
      <c r="D316" s="14" t="s">
        <v>577</v>
      </c>
      <c r="E316" s="84" t="s">
        <v>578</v>
      </c>
      <c r="F316" s="14"/>
      <c r="G316" s="29"/>
      <c r="H316" s="29"/>
    </row>
    <row r="317" spans="1:8" ht="43.5" x14ac:dyDescent="0.35">
      <c r="A317" s="3"/>
      <c r="B317" s="4"/>
      <c r="C317" s="4"/>
      <c r="D317" s="14" t="s">
        <v>579</v>
      </c>
      <c r="E317" s="84" t="s">
        <v>580</v>
      </c>
      <c r="F317" s="14"/>
      <c r="G317" s="29"/>
      <c r="H317" s="29"/>
    </row>
    <row r="318" spans="1:8" ht="43.5" x14ac:dyDescent="0.35">
      <c r="A318" s="3"/>
      <c r="B318" s="4"/>
      <c r="C318" s="4"/>
      <c r="D318" s="14" t="s">
        <v>581</v>
      </c>
      <c r="E318" s="84" t="s">
        <v>582</v>
      </c>
      <c r="F318" s="14"/>
      <c r="G318" s="29"/>
      <c r="H318" s="29"/>
    </row>
    <row r="319" spans="1:8" ht="43.5" x14ac:dyDescent="0.35">
      <c r="A319" s="3"/>
      <c r="C319" s="4"/>
      <c r="D319" s="14" t="s">
        <v>583</v>
      </c>
      <c r="E319" s="84" t="s">
        <v>584</v>
      </c>
      <c r="F319" s="14"/>
      <c r="G319" s="29"/>
      <c r="H319" s="29"/>
    </row>
    <row r="320" spans="1:8" ht="29" x14ac:dyDescent="0.35">
      <c r="A320" s="3"/>
      <c r="B320" s="4"/>
      <c r="C320" s="4"/>
      <c r="D320" s="14" t="s">
        <v>585</v>
      </c>
      <c r="E320" s="84" t="s">
        <v>586</v>
      </c>
      <c r="F320" s="14"/>
      <c r="G320" s="29"/>
      <c r="H320" s="29"/>
    </row>
    <row r="321" spans="1:8" ht="43.5" x14ac:dyDescent="0.35">
      <c r="A321" s="3" t="s">
        <v>1284</v>
      </c>
      <c r="B321" s="4"/>
      <c r="C321" s="4" t="s">
        <v>587</v>
      </c>
      <c r="D321" s="14" t="s">
        <v>588</v>
      </c>
      <c r="E321" s="84" t="s">
        <v>589</v>
      </c>
      <c r="F321" s="14"/>
      <c r="G321" s="29"/>
      <c r="H321" s="29"/>
    </row>
    <row r="322" spans="1:8" ht="58" x14ac:dyDescent="0.35">
      <c r="A322" s="3"/>
      <c r="B322" s="4"/>
      <c r="C322" s="4"/>
      <c r="D322" s="14" t="s">
        <v>590</v>
      </c>
      <c r="E322" s="84" t="s">
        <v>591</v>
      </c>
      <c r="F322" s="14"/>
      <c r="G322" s="29"/>
      <c r="H322" s="29"/>
    </row>
    <row r="323" spans="1:8" ht="29" x14ac:dyDescent="0.35">
      <c r="A323" s="3"/>
      <c r="B323" s="4"/>
      <c r="C323" s="4"/>
      <c r="D323" s="14" t="s">
        <v>592</v>
      </c>
      <c r="E323" s="84" t="s">
        <v>593</v>
      </c>
      <c r="F323" s="14"/>
      <c r="G323" s="29"/>
      <c r="H323" s="29"/>
    </row>
    <row r="324" spans="1:8" ht="29" x14ac:dyDescent="0.35">
      <c r="A324" s="3"/>
      <c r="B324" s="4"/>
      <c r="C324" s="4"/>
      <c r="D324" s="14" t="s">
        <v>594</v>
      </c>
      <c r="E324" s="84" t="s">
        <v>595</v>
      </c>
      <c r="F324" s="14"/>
      <c r="G324" s="29"/>
      <c r="H324" s="29"/>
    </row>
    <row r="325" spans="1:8" ht="130.5" x14ac:dyDescent="0.35">
      <c r="A325" s="3" t="s">
        <v>1285</v>
      </c>
      <c r="B325" s="4"/>
      <c r="C325" s="4" t="s">
        <v>596</v>
      </c>
      <c r="D325" s="14" t="s">
        <v>597</v>
      </c>
      <c r="E325" s="84" t="s">
        <v>598</v>
      </c>
      <c r="F325" s="14"/>
      <c r="G325" s="29"/>
      <c r="H325" s="29"/>
    </row>
    <row r="326" spans="1:8" ht="72.5" x14ac:dyDescent="0.35">
      <c r="A326" s="3"/>
      <c r="B326" s="4"/>
      <c r="C326" s="4"/>
      <c r="D326" s="14" t="s">
        <v>599</v>
      </c>
      <c r="E326" s="84" t="s">
        <v>600</v>
      </c>
      <c r="F326" s="14"/>
      <c r="G326" s="29"/>
      <c r="H326" s="29"/>
    </row>
    <row r="327" spans="1:8" ht="29" x14ac:dyDescent="0.35">
      <c r="A327" s="3"/>
      <c r="B327" s="4"/>
      <c r="C327" s="4"/>
      <c r="D327" s="14" t="s">
        <v>601</v>
      </c>
      <c r="E327" s="84" t="s">
        <v>602</v>
      </c>
      <c r="F327" s="14"/>
      <c r="G327" s="29"/>
      <c r="H327" s="29"/>
    </row>
    <row r="328" spans="1:8" ht="58" x14ac:dyDescent="0.35">
      <c r="A328" s="3"/>
      <c r="B328" s="4"/>
      <c r="C328" s="4"/>
      <c r="D328" s="14" t="s">
        <v>603</v>
      </c>
      <c r="E328" s="84" t="s">
        <v>604</v>
      </c>
      <c r="F328" s="14"/>
      <c r="G328" s="29"/>
      <c r="H328" s="29"/>
    </row>
    <row r="329" spans="1:8" ht="72.5" x14ac:dyDescent="0.35">
      <c r="A329" s="3" t="s">
        <v>1286</v>
      </c>
      <c r="B329" s="4"/>
      <c r="C329" s="4" t="s">
        <v>605</v>
      </c>
      <c r="D329" s="14" t="s">
        <v>606</v>
      </c>
      <c r="E329" s="84" t="s">
        <v>607</v>
      </c>
      <c r="F329" s="14"/>
      <c r="G329" s="29"/>
      <c r="H329" s="29"/>
    </row>
    <row r="330" spans="1:8" ht="29" x14ac:dyDescent="0.35">
      <c r="A330" s="3"/>
      <c r="B330" s="4"/>
      <c r="C330" s="4"/>
      <c r="D330" s="14" t="s">
        <v>608</v>
      </c>
      <c r="E330" s="84" t="s">
        <v>609</v>
      </c>
      <c r="F330" s="14"/>
      <c r="G330" s="29"/>
      <c r="H330" s="29"/>
    </row>
    <row r="331" spans="1:8" ht="72.5" x14ac:dyDescent="0.35">
      <c r="A331" s="3"/>
      <c r="B331" s="4"/>
      <c r="C331" s="4"/>
      <c r="D331" s="14" t="s">
        <v>610</v>
      </c>
      <c r="E331" s="84" t="s">
        <v>611</v>
      </c>
      <c r="F331" s="14"/>
      <c r="G331" s="29"/>
      <c r="H331" s="29"/>
    </row>
    <row r="332" spans="1:8" ht="62" x14ac:dyDescent="0.35">
      <c r="A332" s="3" t="s">
        <v>1287</v>
      </c>
      <c r="B332" s="4"/>
      <c r="C332" s="14" t="s">
        <v>612</v>
      </c>
      <c r="D332" s="53" t="s">
        <v>613</v>
      </c>
      <c r="E332" s="98" t="s">
        <v>614</v>
      </c>
      <c r="F332" s="53"/>
      <c r="G332" s="29"/>
      <c r="H332" s="29"/>
    </row>
    <row r="333" spans="1:8" ht="62" x14ac:dyDescent="0.35">
      <c r="A333" s="3"/>
      <c r="C333" s="4"/>
      <c r="D333" s="53" t="s">
        <v>615</v>
      </c>
      <c r="E333" s="98" t="s">
        <v>616</v>
      </c>
      <c r="F333" s="53"/>
      <c r="G333" s="29"/>
      <c r="H333" s="29"/>
    </row>
    <row r="334" spans="1:8" ht="62" x14ac:dyDescent="0.35">
      <c r="A334" s="3"/>
      <c r="C334" s="4"/>
      <c r="D334" s="53" t="s">
        <v>617</v>
      </c>
      <c r="E334" s="98" t="s">
        <v>618</v>
      </c>
      <c r="F334" s="53"/>
      <c r="G334" s="29"/>
      <c r="H334" s="29"/>
    </row>
    <row r="335" spans="1:8" ht="31" x14ac:dyDescent="0.35">
      <c r="A335" s="3" t="s">
        <v>1358</v>
      </c>
      <c r="B335" s="4"/>
      <c r="C335" s="14" t="s">
        <v>619</v>
      </c>
      <c r="D335" s="53" t="s">
        <v>620</v>
      </c>
      <c r="E335" s="98" t="s">
        <v>621</v>
      </c>
      <c r="F335" s="53"/>
      <c r="G335" s="29"/>
      <c r="H335" s="29"/>
    </row>
    <row r="336" spans="1:8" ht="62" x14ac:dyDescent="0.35">
      <c r="A336" s="3"/>
      <c r="B336" s="4"/>
      <c r="C336" s="4"/>
      <c r="D336" s="9" t="s">
        <v>622</v>
      </c>
      <c r="E336" s="53" t="s">
        <v>623</v>
      </c>
      <c r="F336" s="53"/>
      <c r="G336" s="29"/>
      <c r="H336" s="29"/>
    </row>
    <row r="337" spans="1:8" ht="33" customHeight="1" x14ac:dyDescent="0.35">
      <c r="A337" s="3" t="s">
        <v>624</v>
      </c>
      <c r="B337" s="418" t="s">
        <v>625</v>
      </c>
      <c r="C337" s="419"/>
      <c r="D337" s="419"/>
      <c r="E337" s="419"/>
      <c r="F337" s="419"/>
      <c r="G337" s="419"/>
      <c r="H337" s="420"/>
    </row>
    <row r="338" spans="1:8" ht="139.5" x14ac:dyDescent="0.35">
      <c r="A338" s="3" t="s">
        <v>1288</v>
      </c>
      <c r="B338" s="4"/>
      <c r="C338" s="4" t="s">
        <v>626</v>
      </c>
      <c r="D338" s="4" t="s">
        <v>627</v>
      </c>
      <c r="E338" s="68" t="s">
        <v>628</v>
      </c>
      <c r="F338" s="4"/>
      <c r="G338" s="29"/>
      <c r="H338" s="29"/>
    </row>
    <row r="339" spans="1:8" ht="62" x14ac:dyDescent="0.35">
      <c r="A339" s="3"/>
      <c r="B339" s="4"/>
      <c r="C339" s="4"/>
      <c r="D339" s="4" t="s">
        <v>629</v>
      </c>
      <c r="E339" s="68" t="s">
        <v>630</v>
      </c>
      <c r="F339" s="4"/>
      <c r="G339" s="29"/>
      <c r="H339" s="29"/>
    </row>
    <row r="340" spans="1:8" ht="116" x14ac:dyDescent="0.35">
      <c r="A340" s="3"/>
      <c r="B340" s="4"/>
      <c r="D340" s="14" t="s">
        <v>631</v>
      </c>
      <c r="E340" s="84" t="s">
        <v>632</v>
      </c>
      <c r="F340" s="14"/>
      <c r="G340" s="29"/>
      <c r="H340" s="29"/>
    </row>
    <row r="341" spans="1:8" ht="72.5" x14ac:dyDescent="0.35">
      <c r="A341" s="3"/>
      <c r="B341" s="4"/>
      <c r="C341" s="52"/>
      <c r="D341" s="14" t="s">
        <v>633</v>
      </c>
      <c r="E341" s="84" t="s">
        <v>634</v>
      </c>
      <c r="F341" s="14"/>
      <c r="G341" s="29"/>
      <c r="H341" s="29"/>
    </row>
    <row r="342" spans="1:8" ht="139.5" x14ac:dyDescent="0.35">
      <c r="A342" s="3" t="s">
        <v>1289</v>
      </c>
      <c r="B342" s="4"/>
      <c r="C342" s="4" t="s">
        <v>635</v>
      </c>
      <c r="D342" s="4" t="s">
        <v>636</v>
      </c>
      <c r="E342" s="68" t="s">
        <v>628</v>
      </c>
      <c r="F342" s="4"/>
      <c r="G342" s="29"/>
      <c r="H342" s="29"/>
    </row>
    <row r="343" spans="1:8" ht="77.5" x14ac:dyDescent="0.35">
      <c r="A343" s="3"/>
      <c r="B343" s="4"/>
      <c r="C343" s="4"/>
      <c r="D343" s="4" t="s">
        <v>637</v>
      </c>
      <c r="E343" s="68" t="s">
        <v>638</v>
      </c>
      <c r="F343" s="4"/>
      <c r="G343" s="29"/>
      <c r="H343" s="29"/>
    </row>
    <row r="344" spans="1:8" ht="116" x14ac:dyDescent="0.35">
      <c r="A344" s="3"/>
      <c r="B344" s="4"/>
      <c r="C344" s="4"/>
      <c r="D344" s="14" t="s">
        <v>631</v>
      </c>
      <c r="E344" s="84" t="s">
        <v>632</v>
      </c>
      <c r="F344" s="14"/>
      <c r="G344" s="29"/>
      <c r="H344" s="29"/>
    </row>
    <row r="345" spans="1:8" ht="186" x14ac:dyDescent="0.35">
      <c r="A345" s="3"/>
      <c r="B345" s="4"/>
      <c r="D345" s="14" t="s">
        <v>639</v>
      </c>
      <c r="E345" s="68" t="s">
        <v>640</v>
      </c>
      <c r="F345" s="4"/>
      <c r="G345" s="29"/>
      <c r="H345" s="29"/>
    </row>
    <row r="346" spans="1:8" ht="101.5" x14ac:dyDescent="0.35">
      <c r="A346" s="3"/>
      <c r="B346" s="4"/>
      <c r="C346" s="4"/>
      <c r="D346" s="14" t="s">
        <v>641</v>
      </c>
      <c r="E346" s="84" t="s">
        <v>642</v>
      </c>
      <c r="F346" s="14"/>
      <c r="G346" s="14"/>
      <c r="H346" s="29"/>
    </row>
    <row r="347" spans="1:8" ht="87" x14ac:dyDescent="0.35">
      <c r="A347" s="3" t="s">
        <v>1290</v>
      </c>
      <c r="B347" s="4"/>
      <c r="C347" s="4" t="s">
        <v>643</v>
      </c>
      <c r="D347" s="5" t="s">
        <v>644</v>
      </c>
      <c r="E347" s="81" t="s">
        <v>645</v>
      </c>
      <c r="F347" s="5"/>
      <c r="G347" s="29"/>
      <c r="H347" s="29"/>
    </row>
    <row r="348" spans="1:8" ht="58" x14ac:dyDescent="0.35">
      <c r="A348" s="3"/>
      <c r="B348" s="4"/>
      <c r="C348" s="4"/>
      <c r="D348" s="5" t="s">
        <v>646</v>
      </c>
      <c r="E348" s="81" t="s">
        <v>647</v>
      </c>
      <c r="F348" s="5"/>
      <c r="G348" s="29"/>
      <c r="H348" s="29"/>
    </row>
    <row r="349" spans="1:8" ht="43.5" x14ac:dyDescent="0.35">
      <c r="A349" s="3"/>
      <c r="B349" s="4"/>
      <c r="C349" s="4"/>
      <c r="D349" s="5" t="s">
        <v>648</v>
      </c>
      <c r="E349" s="81" t="s">
        <v>649</v>
      </c>
      <c r="F349" s="5"/>
      <c r="G349" s="29"/>
      <c r="H349" s="29"/>
    </row>
    <row r="350" spans="1:8" ht="46.5" x14ac:dyDescent="0.35">
      <c r="A350" s="3"/>
      <c r="B350" s="4"/>
      <c r="C350" s="4"/>
      <c r="D350" s="5" t="s">
        <v>650</v>
      </c>
      <c r="E350" s="22" t="s">
        <v>651</v>
      </c>
      <c r="F350" s="4"/>
      <c r="G350" s="29"/>
      <c r="H350" s="29"/>
    </row>
    <row r="351" spans="1:8" ht="72.5" x14ac:dyDescent="0.35">
      <c r="A351" s="3"/>
      <c r="B351" s="4"/>
      <c r="C351" s="4"/>
      <c r="D351" s="5" t="s">
        <v>652</v>
      </c>
      <c r="E351" s="81" t="s">
        <v>653</v>
      </c>
      <c r="F351" s="5"/>
      <c r="G351" s="29"/>
      <c r="H351" s="29"/>
    </row>
    <row r="352" spans="1:8" ht="72.5" x14ac:dyDescent="0.35">
      <c r="A352" s="3"/>
      <c r="B352" s="4"/>
      <c r="C352" s="4"/>
      <c r="D352" s="5" t="s">
        <v>654</v>
      </c>
      <c r="E352" s="81" t="s">
        <v>655</v>
      </c>
      <c r="F352" s="5"/>
      <c r="G352" s="29"/>
      <c r="H352" s="29"/>
    </row>
    <row r="353" spans="1:8" ht="87" x14ac:dyDescent="0.35">
      <c r="A353" s="3"/>
      <c r="B353" s="4"/>
      <c r="C353" s="4"/>
      <c r="D353" s="14" t="s">
        <v>641</v>
      </c>
      <c r="E353" s="84" t="s">
        <v>656</v>
      </c>
      <c r="F353" s="14"/>
      <c r="G353" s="29"/>
      <c r="H353" s="29"/>
    </row>
    <row r="354" spans="1:8" ht="116" x14ac:dyDescent="0.35">
      <c r="A354" s="3" t="s">
        <v>1291</v>
      </c>
      <c r="B354" s="4"/>
      <c r="C354" s="4" t="s">
        <v>657</v>
      </c>
      <c r="D354" s="5" t="s">
        <v>658</v>
      </c>
      <c r="E354" s="81" t="s">
        <v>659</v>
      </c>
      <c r="F354" s="5"/>
      <c r="G354" s="29"/>
      <c r="H354" s="29"/>
    </row>
    <row r="355" spans="1:8" ht="43.5" x14ac:dyDescent="0.35">
      <c r="A355" s="3"/>
      <c r="C355" s="4"/>
      <c r="D355" s="5" t="s">
        <v>660</v>
      </c>
      <c r="E355" s="81" t="s">
        <v>661</v>
      </c>
      <c r="F355" s="5"/>
      <c r="G355" s="29"/>
      <c r="H355" s="29"/>
    </row>
    <row r="356" spans="1:8" ht="29" x14ac:dyDescent="0.35">
      <c r="A356" s="3"/>
      <c r="B356" s="4"/>
      <c r="C356" s="4"/>
      <c r="D356" s="5" t="s">
        <v>662</v>
      </c>
      <c r="E356" s="81" t="s">
        <v>663</v>
      </c>
      <c r="F356" s="5"/>
      <c r="G356" s="29"/>
      <c r="H356" s="29"/>
    </row>
    <row r="357" spans="1:8" ht="46.5" x14ac:dyDescent="0.35">
      <c r="A357" s="3" t="s">
        <v>1292</v>
      </c>
      <c r="B357" s="4"/>
      <c r="C357" s="4" t="s">
        <v>664</v>
      </c>
      <c r="D357" s="5" t="s">
        <v>665</v>
      </c>
      <c r="E357" s="81" t="s">
        <v>666</v>
      </c>
      <c r="F357" s="5"/>
      <c r="G357" s="29"/>
      <c r="H357" s="29"/>
    </row>
    <row r="358" spans="1:8" x14ac:dyDescent="0.35">
      <c r="A358" s="3"/>
      <c r="B358" s="4"/>
      <c r="C358" s="4"/>
      <c r="D358" s="5" t="s">
        <v>667</v>
      </c>
      <c r="E358" s="81" t="s">
        <v>668</v>
      </c>
      <c r="F358" s="5"/>
      <c r="G358" s="29"/>
      <c r="H358" s="29"/>
    </row>
    <row r="359" spans="1:8" ht="29" x14ac:dyDescent="0.35">
      <c r="A359" s="3"/>
      <c r="B359" s="4"/>
      <c r="C359" s="4"/>
      <c r="D359" s="5" t="s">
        <v>669</v>
      </c>
      <c r="E359" s="81"/>
      <c r="F359" s="5"/>
      <c r="G359" s="13"/>
      <c r="H359" s="29"/>
    </row>
    <row r="360" spans="1:8" ht="43.5" x14ac:dyDescent="0.35">
      <c r="A360" s="3"/>
      <c r="B360" s="4"/>
      <c r="C360" s="4"/>
      <c r="D360" s="9" t="s">
        <v>670</v>
      </c>
      <c r="E360" s="81" t="s">
        <v>671</v>
      </c>
      <c r="F360" s="5"/>
      <c r="G360" s="13"/>
      <c r="H360" s="29"/>
    </row>
    <row r="361" spans="1:8" ht="44.25" customHeight="1" x14ac:dyDescent="0.35">
      <c r="A361" s="3" t="s">
        <v>672</v>
      </c>
      <c r="B361" s="418" t="s">
        <v>673</v>
      </c>
      <c r="C361" s="419"/>
      <c r="D361" s="419"/>
      <c r="E361" s="419"/>
      <c r="F361" s="419"/>
      <c r="G361" s="419"/>
      <c r="H361" s="420"/>
    </row>
    <row r="362" spans="1:8" ht="101.5" x14ac:dyDescent="0.35">
      <c r="A362" s="3" t="s">
        <v>1293</v>
      </c>
      <c r="B362" s="4"/>
      <c r="C362" s="4" t="s">
        <v>674</v>
      </c>
      <c r="D362" s="38" t="s">
        <v>675</v>
      </c>
      <c r="E362" s="90" t="s">
        <v>676</v>
      </c>
      <c r="F362" s="38"/>
      <c r="G362" s="14"/>
      <c r="H362" s="29"/>
    </row>
    <row r="363" spans="1:8" ht="43.5" x14ac:dyDescent="0.35">
      <c r="A363" s="3"/>
      <c r="B363" s="4"/>
      <c r="C363" s="4"/>
      <c r="D363" s="38" t="s">
        <v>677</v>
      </c>
      <c r="E363" s="90" t="s">
        <v>678</v>
      </c>
      <c r="F363" s="38"/>
      <c r="G363" s="14"/>
      <c r="H363" s="29"/>
    </row>
    <row r="364" spans="1:8" ht="87" x14ac:dyDescent="0.35">
      <c r="A364" s="3"/>
      <c r="B364" s="4"/>
      <c r="C364" s="4"/>
      <c r="D364" s="38" t="s">
        <v>679</v>
      </c>
      <c r="E364" s="90" t="s">
        <v>680</v>
      </c>
      <c r="F364" s="38"/>
      <c r="G364" s="14"/>
      <c r="H364" s="29"/>
    </row>
    <row r="365" spans="1:8" ht="31" x14ac:dyDescent="0.35">
      <c r="A365" s="3" t="s">
        <v>1294</v>
      </c>
      <c r="B365" s="4"/>
      <c r="C365" s="4" t="s">
        <v>681</v>
      </c>
      <c r="D365" s="5" t="s">
        <v>682</v>
      </c>
      <c r="E365" s="81" t="s">
        <v>683</v>
      </c>
      <c r="F365" s="5"/>
      <c r="G365" s="29"/>
      <c r="H365" s="29"/>
    </row>
    <row r="366" spans="1:8" ht="87" x14ac:dyDescent="0.35">
      <c r="A366" s="3"/>
      <c r="B366" s="4"/>
      <c r="C366" s="54"/>
      <c r="D366" s="5" t="s">
        <v>684</v>
      </c>
      <c r="E366" s="81" t="s">
        <v>685</v>
      </c>
      <c r="F366" s="5"/>
      <c r="G366" s="29"/>
      <c r="H366" s="29"/>
    </row>
    <row r="367" spans="1:8" ht="58" x14ac:dyDescent="0.35">
      <c r="A367" s="3"/>
      <c r="B367" s="4"/>
      <c r="D367" s="5" t="s">
        <v>686</v>
      </c>
      <c r="E367" s="81" t="s">
        <v>687</v>
      </c>
      <c r="F367" s="5"/>
      <c r="G367" s="29"/>
      <c r="H367" s="29"/>
    </row>
    <row r="368" spans="1:8" ht="58" x14ac:dyDescent="0.35">
      <c r="A368" s="3"/>
      <c r="B368" s="5"/>
      <c r="C368" s="5"/>
      <c r="D368" s="5" t="s">
        <v>688</v>
      </c>
      <c r="E368" s="81" t="s">
        <v>689</v>
      </c>
      <c r="F368" s="5"/>
      <c r="G368" s="29"/>
      <c r="H368" s="29"/>
    </row>
    <row r="369" spans="1:8" ht="43.5" x14ac:dyDescent="0.35">
      <c r="A369" s="3"/>
      <c r="B369" s="4"/>
      <c r="C369" s="4"/>
      <c r="D369" s="5" t="s">
        <v>690</v>
      </c>
      <c r="E369" s="81" t="s">
        <v>691</v>
      </c>
      <c r="F369" s="5"/>
      <c r="G369" s="29"/>
      <c r="H369" s="29"/>
    </row>
    <row r="370" spans="1:8" ht="43.5" x14ac:dyDescent="0.35">
      <c r="A370" s="3"/>
      <c r="B370" s="4"/>
      <c r="C370" s="4"/>
      <c r="D370" s="5" t="s">
        <v>692</v>
      </c>
      <c r="E370" s="81" t="s">
        <v>693</v>
      </c>
      <c r="F370" s="5"/>
      <c r="G370" s="29"/>
      <c r="H370" s="29"/>
    </row>
    <row r="371" spans="1:8" ht="43.5" x14ac:dyDescent="0.35">
      <c r="A371" s="3"/>
      <c r="C371" s="4"/>
      <c r="D371" s="5" t="s">
        <v>694</v>
      </c>
      <c r="E371" s="81" t="s">
        <v>695</v>
      </c>
      <c r="F371" s="5"/>
      <c r="G371" s="29"/>
      <c r="H371" s="29"/>
    </row>
    <row r="372" spans="1:8" ht="73.5" customHeight="1" x14ac:dyDescent="0.35">
      <c r="A372" s="3"/>
      <c r="B372" s="4"/>
      <c r="C372" s="4"/>
      <c r="D372" s="38" t="s">
        <v>696</v>
      </c>
      <c r="E372" s="90" t="s">
        <v>697</v>
      </c>
      <c r="F372" s="38"/>
      <c r="G372" s="29"/>
      <c r="H372" s="29"/>
    </row>
    <row r="373" spans="1:8" ht="47.25" customHeight="1" x14ac:dyDescent="0.35">
      <c r="A373" s="3" t="s">
        <v>698</v>
      </c>
      <c r="B373" s="406" t="s">
        <v>699</v>
      </c>
      <c r="C373" s="407"/>
      <c r="D373" s="407"/>
      <c r="E373" s="407"/>
      <c r="F373" s="407"/>
      <c r="G373" s="407"/>
      <c r="H373" s="408"/>
    </row>
    <row r="374" spans="1:8" ht="72.5" x14ac:dyDescent="0.35">
      <c r="A374" s="3" t="s">
        <v>1295</v>
      </c>
      <c r="B374" s="52"/>
      <c r="C374" s="4" t="s">
        <v>700</v>
      </c>
      <c r="D374" s="5" t="s">
        <v>701</v>
      </c>
      <c r="E374" s="81" t="s">
        <v>702</v>
      </c>
      <c r="F374" s="5"/>
      <c r="G374" s="29"/>
      <c r="H374" s="29"/>
    </row>
    <row r="375" spans="1:8" ht="43.5" x14ac:dyDescent="0.35">
      <c r="A375" s="3"/>
      <c r="B375" s="52"/>
      <c r="C375" s="4"/>
      <c r="D375" s="5" t="s">
        <v>703</v>
      </c>
      <c r="E375" s="81" t="s">
        <v>704</v>
      </c>
      <c r="F375" s="5"/>
      <c r="G375" s="29"/>
      <c r="H375" s="29"/>
    </row>
    <row r="376" spans="1:8" ht="43.5" x14ac:dyDescent="0.35">
      <c r="A376" s="3"/>
      <c r="B376" s="52"/>
      <c r="C376" s="4"/>
      <c r="D376" s="5" t="s">
        <v>705</v>
      </c>
      <c r="E376" s="81" t="s">
        <v>706</v>
      </c>
      <c r="F376" s="5"/>
      <c r="G376" s="29"/>
      <c r="H376" s="29"/>
    </row>
    <row r="377" spans="1:8" ht="43.5" x14ac:dyDescent="0.35">
      <c r="A377" s="3" t="s">
        <v>1296</v>
      </c>
      <c r="B377" s="52"/>
      <c r="C377" s="4" t="s">
        <v>707</v>
      </c>
      <c r="D377" s="10" t="s">
        <v>708</v>
      </c>
      <c r="E377" s="92" t="s">
        <v>709</v>
      </c>
      <c r="F377" s="10"/>
      <c r="G377" s="29"/>
      <c r="H377" s="29"/>
    </row>
    <row r="378" spans="1:8" ht="101.5" x14ac:dyDescent="0.35">
      <c r="A378" s="3"/>
      <c r="B378" s="52"/>
      <c r="C378" s="4"/>
      <c r="D378" s="10" t="s">
        <v>710</v>
      </c>
      <c r="E378" s="92" t="s">
        <v>711</v>
      </c>
      <c r="F378" s="10"/>
      <c r="G378" s="33"/>
      <c r="H378" s="29"/>
    </row>
    <row r="379" spans="1:8" ht="29" x14ac:dyDescent="0.35">
      <c r="A379" s="3"/>
      <c r="B379" s="52"/>
      <c r="C379" s="4"/>
      <c r="D379" s="26" t="s">
        <v>712</v>
      </c>
      <c r="E379" s="67" t="s">
        <v>713</v>
      </c>
      <c r="F379" s="26"/>
      <c r="G379" s="29"/>
      <c r="H379" s="29"/>
    </row>
    <row r="380" spans="1:8" ht="43.5" x14ac:dyDescent="0.35">
      <c r="A380" s="3"/>
      <c r="B380" s="52"/>
      <c r="C380" s="4"/>
      <c r="D380" s="26" t="s">
        <v>714</v>
      </c>
      <c r="E380" s="67" t="s">
        <v>715</v>
      </c>
      <c r="F380" s="26"/>
      <c r="G380" s="29"/>
      <c r="H380" s="29"/>
    </row>
    <row r="381" spans="1:8" ht="72.5" x14ac:dyDescent="0.35">
      <c r="A381" s="3"/>
      <c r="B381" s="52"/>
      <c r="C381" s="4"/>
      <c r="D381" s="26" t="s">
        <v>716</v>
      </c>
      <c r="E381" s="67" t="s">
        <v>717</v>
      </c>
      <c r="F381" s="26"/>
      <c r="G381" s="29"/>
      <c r="H381" s="29"/>
    </row>
    <row r="382" spans="1:8" x14ac:dyDescent="0.35">
      <c r="A382" s="3"/>
      <c r="B382" s="52"/>
      <c r="C382" s="4"/>
      <c r="D382" s="26" t="s">
        <v>718</v>
      </c>
      <c r="E382" s="67" t="s">
        <v>719</v>
      </c>
      <c r="F382" s="26"/>
      <c r="G382" s="29"/>
      <c r="H382" s="29"/>
    </row>
    <row r="383" spans="1:8" ht="29" x14ac:dyDescent="0.35">
      <c r="A383" s="3"/>
      <c r="B383" s="52"/>
      <c r="C383" s="4"/>
      <c r="D383" s="32" t="s">
        <v>720</v>
      </c>
      <c r="E383" s="67" t="s">
        <v>721</v>
      </c>
      <c r="F383" s="26"/>
      <c r="G383" s="29"/>
      <c r="H383" s="29"/>
    </row>
    <row r="384" spans="1:8" ht="29" x14ac:dyDescent="0.35">
      <c r="A384" s="3"/>
      <c r="B384" s="52"/>
      <c r="C384" s="4"/>
      <c r="D384" s="26" t="s">
        <v>722</v>
      </c>
      <c r="E384" s="67" t="s">
        <v>723</v>
      </c>
      <c r="F384" s="26"/>
      <c r="G384" s="29"/>
      <c r="H384" s="29"/>
    </row>
    <row r="385" spans="1:8" ht="29" x14ac:dyDescent="0.35">
      <c r="A385" s="3"/>
      <c r="B385" s="52"/>
      <c r="C385" s="4"/>
      <c r="D385" s="32" t="s">
        <v>724</v>
      </c>
      <c r="E385" s="67" t="s">
        <v>725</v>
      </c>
      <c r="F385" s="26"/>
      <c r="G385" s="29"/>
      <c r="H385" s="29"/>
    </row>
    <row r="386" spans="1:8" ht="72.5" x14ac:dyDescent="0.35">
      <c r="A386" s="3"/>
      <c r="B386" s="52"/>
      <c r="C386" s="4"/>
      <c r="D386" s="20" t="s">
        <v>726</v>
      </c>
      <c r="E386" s="76" t="s">
        <v>727</v>
      </c>
      <c r="F386" s="20"/>
      <c r="G386" s="108"/>
      <c r="H386" s="29"/>
    </row>
    <row r="387" spans="1:8" ht="29" x14ac:dyDescent="0.35">
      <c r="A387" s="3"/>
      <c r="B387" s="52"/>
      <c r="C387" s="4"/>
      <c r="D387" s="20" t="s">
        <v>728</v>
      </c>
      <c r="E387" s="76" t="s">
        <v>729</v>
      </c>
      <c r="F387" s="20"/>
      <c r="G387" s="108"/>
      <c r="H387" s="29"/>
    </row>
    <row r="388" spans="1:8" ht="29" x14ac:dyDescent="0.35">
      <c r="A388" s="3"/>
      <c r="B388" s="52"/>
      <c r="C388" s="4"/>
      <c r="D388" s="20" t="s">
        <v>730</v>
      </c>
      <c r="E388" s="76"/>
      <c r="F388" s="20"/>
      <c r="G388" s="108"/>
      <c r="H388" s="29"/>
    </row>
    <row r="389" spans="1:8" ht="72.5" x14ac:dyDescent="0.35">
      <c r="A389" s="3"/>
      <c r="B389" s="52"/>
      <c r="C389" s="4"/>
      <c r="D389" s="20" t="s">
        <v>731</v>
      </c>
      <c r="E389" s="76" t="s">
        <v>732</v>
      </c>
      <c r="F389" s="20"/>
      <c r="G389" s="108"/>
      <c r="H389" s="29"/>
    </row>
    <row r="390" spans="1:8" ht="29" x14ac:dyDescent="0.35">
      <c r="A390" s="3"/>
      <c r="B390" s="52"/>
      <c r="C390" s="4"/>
      <c r="D390" s="20" t="s">
        <v>733</v>
      </c>
      <c r="E390" s="76" t="s">
        <v>734</v>
      </c>
      <c r="F390" s="20"/>
      <c r="G390" s="108"/>
      <c r="H390" s="29"/>
    </row>
    <row r="391" spans="1:8" x14ac:dyDescent="0.35">
      <c r="A391" s="3"/>
      <c r="B391" s="52"/>
      <c r="C391" s="4"/>
      <c r="D391" s="20" t="s">
        <v>735</v>
      </c>
      <c r="E391" s="76" t="s">
        <v>736</v>
      </c>
      <c r="F391" s="20"/>
      <c r="G391" s="108"/>
      <c r="H391" s="29"/>
    </row>
    <row r="392" spans="1:8" ht="87" x14ac:dyDescent="0.35">
      <c r="A392" s="3" t="s">
        <v>1297</v>
      </c>
      <c r="B392" s="52"/>
      <c r="C392" s="4" t="s">
        <v>737</v>
      </c>
      <c r="D392" s="19" t="s">
        <v>738</v>
      </c>
      <c r="E392" s="67" t="s">
        <v>739</v>
      </c>
      <c r="F392" s="26"/>
      <c r="G392" s="29"/>
      <c r="H392" s="29"/>
    </row>
    <row r="393" spans="1:8" ht="29" x14ac:dyDescent="0.35">
      <c r="A393" s="3"/>
      <c r="B393" s="52"/>
      <c r="C393" s="4"/>
      <c r="D393" s="26" t="s">
        <v>740</v>
      </c>
      <c r="E393" s="67" t="s">
        <v>741</v>
      </c>
      <c r="F393" s="26"/>
      <c r="G393" s="29"/>
      <c r="H393" s="29"/>
    </row>
    <row r="394" spans="1:8" ht="43.5" x14ac:dyDescent="0.35">
      <c r="A394" s="3"/>
      <c r="B394" s="52"/>
      <c r="C394" s="4"/>
      <c r="D394" s="26" t="s">
        <v>742</v>
      </c>
      <c r="E394" s="84" t="s">
        <v>743</v>
      </c>
      <c r="F394" s="14"/>
      <c r="G394" s="14"/>
      <c r="H394" s="29"/>
    </row>
    <row r="395" spans="1:8" x14ac:dyDescent="0.35">
      <c r="A395" s="3"/>
      <c r="B395" s="52"/>
      <c r="C395" s="4"/>
      <c r="D395" s="26" t="s">
        <v>744</v>
      </c>
      <c r="E395" s="84" t="s">
        <v>745</v>
      </c>
      <c r="F395" s="14"/>
      <c r="G395" s="29"/>
      <c r="H395" s="29"/>
    </row>
    <row r="396" spans="1:8" ht="31" x14ac:dyDescent="0.35">
      <c r="A396" s="3"/>
      <c r="B396" s="52"/>
      <c r="C396" s="4"/>
      <c r="D396" s="4" t="s">
        <v>746</v>
      </c>
      <c r="E396" s="87" t="s">
        <v>747</v>
      </c>
      <c r="F396" s="29"/>
      <c r="G396" s="29"/>
      <c r="H396" s="29"/>
    </row>
    <row r="397" spans="1:8" ht="33.75" customHeight="1" x14ac:dyDescent="0.35">
      <c r="A397" s="3" t="s">
        <v>748</v>
      </c>
      <c r="B397" s="406" t="s">
        <v>749</v>
      </c>
      <c r="C397" s="407"/>
      <c r="D397" s="407"/>
      <c r="E397" s="407"/>
      <c r="F397" s="407"/>
      <c r="G397" s="407"/>
      <c r="H397" s="408"/>
    </row>
    <row r="398" spans="1:8" ht="58" x14ac:dyDescent="0.35">
      <c r="A398" s="3" t="s">
        <v>1298</v>
      </c>
      <c r="B398" s="52"/>
      <c r="C398" s="4" t="s">
        <v>750</v>
      </c>
      <c r="D398" s="26" t="s">
        <v>751</v>
      </c>
      <c r="E398" s="30" t="s">
        <v>752</v>
      </c>
      <c r="F398" s="19"/>
      <c r="G398" s="29"/>
      <c r="H398" s="29"/>
    </row>
    <row r="399" spans="1:8" ht="48" customHeight="1" x14ac:dyDescent="0.35">
      <c r="A399" s="3"/>
      <c r="B399" s="52"/>
      <c r="C399" s="4"/>
      <c r="D399" s="26" t="s">
        <v>753</v>
      </c>
      <c r="E399" s="81" t="s">
        <v>754</v>
      </c>
      <c r="F399" s="5"/>
      <c r="G399" s="29"/>
      <c r="H399" s="29"/>
    </row>
    <row r="400" spans="1:8" ht="48" customHeight="1" x14ac:dyDescent="0.35">
      <c r="A400" s="3"/>
      <c r="B400" s="52"/>
      <c r="C400" s="4"/>
      <c r="D400" s="20" t="s">
        <v>755</v>
      </c>
      <c r="E400" s="76" t="s">
        <v>756</v>
      </c>
      <c r="F400" s="20"/>
      <c r="G400" s="29"/>
      <c r="H400" s="29"/>
    </row>
    <row r="401" spans="1:8" ht="58" x14ac:dyDescent="0.35">
      <c r="A401" s="3"/>
      <c r="B401" s="52"/>
      <c r="C401" s="4"/>
      <c r="D401" s="14" t="s">
        <v>757</v>
      </c>
      <c r="E401" s="67" t="s">
        <v>758</v>
      </c>
      <c r="F401" s="26"/>
      <c r="G401" s="29"/>
      <c r="H401" s="29"/>
    </row>
    <row r="402" spans="1:8" ht="31" x14ac:dyDescent="0.35">
      <c r="A402" s="3" t="s">
        <v>1300</v>
      </c>
      <c r="B402" s="52"/>
      <c r="C402" s="4" t="s">
        <v>759</v>
      </c>
      <c r="D402" s="26" t="s">
        <v>760</v>
      </c>
      <c r="E402" s="21" t="s">
        <v>761</v>
      </c>
      <c r="F402" s="24"/>
      <c r="G402" s="29"/>
      <c r="H402" s="29"/>
    </row>
    <row r="403" spans="1:8" ht="130.5" x14ac:dyDescent="0.35">
      <c r="A403" s="3"/>
      <c r="B403" s="52"/>
      <c r="C403" s="4"/>
      <c r="D403" s="26" t="s">
        <v>762</v>
      </c>
      <c r="E403" s="21" t="s">
        <v>1221</v>
      </c>
      <c r="F403" s="24"/>
      <c r="G403" s="29"/>
      <c r="H403" s="29"/>
    </row>
    <row r="404" spans="1:8" ht="58" x14ac:dyDescent="0.35">
      <c r="A404" s="3"/>
      <c r="B404" s="23"/>
      <c r="C404" s="49"/>
      <c r="D404" s="24" t="s">
        <v>763</v>
      </c>
      <c r="E404" s="131" t="s">
        <v>1219</v>
      </c>
      <c r="F404" s="47"/>
      <c r="G404" s="106"/>
      <c r="H404" s="106"/>
    </row>
    <row r="405" spans="1:8" ht="72.5" x14ac:dyDescent="0.35">
      <c r="A405" s="3"/>
      <c r="B405" s="23"/>
      <c r="C405" s="49"/>
      <c r="D405" s="24" t="s">
        <v>764</v>
      </c>
      <c r="E405" s="21" t="s">
        <v>1220</v>
      </c>
      <c r="F405" s="24"/>
      <c r="G405" s="106"/>
      <c r="H405" s="106"/>
    </row>
    <row r="406" spans="1:8" ht="54.75" customHeight="1" x14ac:dyDescent="0.35">
      <c r="A406" s="3" t="s">
        <v>1299</v>
      </c>
      <c r="B406" s="23"/>
      <c r="C406" s="123" t="s">
        <v>765</v>
      </c>
      <c r="D406" s="24" t="s">
        <v>766</v>
      </c>
      <c r="E406" s="132" t="s">
        <v>767</v>
      </c>
      <c r="F406" s="123"/>
      <c r="G406" s="106"/>
      <c r="H406" s="106"/>
    </row>
    <row r="407" spans="1:8" ht="116" x14ac:dyDescent="0.35">
      <c r="A407" s="3"/>
      <c r="B407" s="23"/>
      <c r="C407" s="49"/>
      <c r="D407" s="24" t="s">
        <v>768</v>
      </c>
      <c r="E407" s="88" t="s">
        <v>769</v>
      </c>
      <c r="F407" s="31"/>
      <c r="G407" s="106"/>
      <c r="H407" s="106"/>
    </row>
    <row r="408" spans="1:8" ht="46.5" x14ac:dyDescent="0.35">
      <c r="A408" s="3" t="s">
        <v>1301</v>
      </c>
      <c r="B408" s="23"/>
      <c r="C408" s="49" t="s">
        <v>770</v>
      </c>
      <c r="D408" s="24" t="s">
        <v>771</v>
      </c>
      <c r="E408" s="21" t="s">
        <v>772</v>
      </c>
      <c r="F408" s="24"/>
      <c r="G408" s="31" t="s">
        <v>773</v>
      </c>
      <c r="H408" s="106"/>
    </row>
    <row r="409" spans="1:8" ht="58" x14ac:dyDescent="0.35">
      <c r="A409" s="3"/>
      <c r="B409" s="23"/>
      <c r="C409" s="49"/>
      <c r="D409" s="24" t="s">
        <v>774</v>
      </c>
      <c r="E409" s="21" t="s">
        <v>775</v>
      </c>
      <c r="F409" s="24"/>
      <c r="G409" s="106"/>
      <c r="H409" s="106"/>
    </row>
    <row r="410" spans="1:8" ht="58" x14ac:dyDescent="0.35">
      <c r="A410" s="3"/>
      <c r="B410" s="23"/>
      <c r="C410" s="49"/>
      <c r="D410" s="31" t="s">
        <v>776</v>
      </c>
      <c r="E410" s="88" t="s">
        <v>777</v>
      </c>
      <c r="F410" s="31"/>
      <c r="G410" s="106"/>
      <c r="H410" s="106"/>
    </row>
    <row r="411" spans="1:8" ht="47.25" customHeight="1" x14ac:dyDescent="0.35">
      <c r="A411" s="3" t="s">
        <v>778</v>
      </c>
      <c r="B411" s="412" t="s">
        <v>779</v>
      </c>
      <c r="C411" s="413"/>
      <c r="D411" s="413"/>
      <c r="E411" s="413"/>
      <c r="F411" s="413"/>
      <c r="G411" s="413"/>
      <c r="H411" s="414"/>
    </row>
    <row r="412" spans="1:8" ht="58" x14ac:dyDescent="0.35">
      <c r="A412" s="3" t="s">
        <v>1302</v>
      </c>
      <c r="B412" s="23"/>
      <c r="C412" s="49" t="s">
        <v>780</v>
      </c>
      <c r="D412" s="24" t="s">
        <v>781</v>
      </c>
      <c r="E412" s="88" t="s">
        <v>782</v>
      </c>
      <c r="F412" s="31"/>
      <c r="G412" s="106"/>
      <c r="H412" s="106"/>
    </row>
    <row r="413" spans="1:8" ht="43.5" x14ac:dyDescent="0.35">
      <c r="A413" s="3"/>
      <c r="B413" s="52"/>
      <c r="C413" s="4"/>
      <c r="D413" s="26" t="s">
        <v>783</v>
      </c>
      <c r="E413" s="84" t="s">
        <v>784</v>
      </c>
      <c r="F413" s="14"/>
      <c r="G413" s="29"/>
      <c r="H413" s="29"/>
    </row>
    <row r="414" spans="1:8" ht="33.75" customHeight="1" x14ac:dyDescent="0.35">
      <c r="A414" s="55" t="s">
        <v>785</v>
      </c>
      <c r="B414" s="421" t="s">
        <v>786</v>
      </c>
      <c r="C414" s="422"/>
      <c r="D414" s="422"/>
      <c r="E414" s="422"/>
      <c r="F414" s="422"/>
      <c r="G414" s="422"/>
      <c r="H414" s="423"/>
    </row>
    <row r="415" spans="1:8" ht="43.5" x14ac:dyDescent="0.35">
      <c r="A415" s="55" t="s">
        <v>1303</v>
      </c>
      <c r="B415" s="56"/>
      <c r="C415" s="57" t="s">
        <v>787</v>
      </c>
      <c r="D415" s="34" t="s">
        <v>788</v>
      </c>
      <c r="E415" s="30" t="s">
        <v>789</v>
      </c>
      <c r="F415" s="19"/>
      <c r="G415" s="103"/>
      <c r="H415" s="29"/>
    </row>
    <row r="416" spans="1:8" ht="43.5" x14ac:dyDescent="0.35">
      <c r="A416" s="3"/>
      <c r="B416" s="52"/>
      <c r="C416" s="57"/>
      <c r="D416" s="34" t="s">
        <v>790</v>
      </c>
      <c r="E416" s="30" t="s">
        <v>791</v>
      </c>
      <c r="F416" s="19"/>
      <c r="G416" s="13"/>
      <c r="H416" s="29"/>
    </row>
    <row r="417" spans="1:8" ht="58" x14ac:dyDescent="0.35">
      <c r="A417" s="3"/>
      <c r="B417" s="52"/>
      <c r="C417" s="57"/>
      <c r="D417" s="27" t="s">
        <v>792</v>
      </c>
      <c r="E417" s="30" t="s">
        <v>793</v>
      </c>
      <c r="F417" s="19"/>
      <c r="G417" s="13"/>
      <c r="H417" s="29"/>
    </row>
    <row r="418" spans="1:8" ht="43.5" x14ac:dyDescent="0.35">
      <c r="A418" s="3"/>
      <c r="B418" s="52"/>
      <c r="C418" s="57"/>
      <c r="D418" s="19" t="s">
        <v>794</v>
      </c>
      <c r="E418" s="30" t="s">
        <v>795</v>
      </c>
      <c r="F418" s="19"/>
      <c r="G418" s="13"/>
      <c r="H418" s="29"/>
    </row>
    <row r="419" spans="1:8" ht="58" x14ac:dyDescent="0.35">
      <c r="A419" s="3"/>
      <c r="B419" s="52"/>
      <c r="C419" s="57"/>
      <c r="D419" s="19" t="s">
        <v>796</v>
      </c>
      <c r="E419" s="99" t="s">
        <v>797</v>
      </c>
      <c r="F419" s="19"/>
      <c r="G419" s="13"/>
      <c r="H419" s="29"/>
    </row>
    <row r="420" spans="1:8" ht="130.5" x14ac:dyDescent="0.35">
      <c r="A420" s="3"/>
      <c r="B420" s="52"/>
      <c r="C420" s="57"/>
      <c r="D420" s="19" t="s">
        <v>798</v>
      </c>
      <c r="E420" s="30" t="s">
        <v>799</v>
      </c>
      <c r="F420" s="19"/>
      <c r="G420" s="13"/>
      <c r="H420" s="29"/>
    </row>
    <row r="421" spans="1:8" ht="58" x14ac:dyDescent="0.35">
      <c r="A421" s="3" t="s">
        <v>1304</v>
      </c>
      <c r="B421" s="52"/>
      <c r="C421" s="57" t="s">
        <v>800</v>
      </c>
      <c r="D421" s="19" t="s">
        <v>801</v>
      </c>
      <c r="E421" s="30" t="s">
        <v>802</v>
      </c>
      <c r="F421" s="19"/>
      <c r="G421" s="29"/>
      <c r="H421" s="29"/>
    </row>
    <row r="422" spans="1:8" ht="58" x14ac:dyDescent="0.35">
      <c r="A422" s="3"/>
      <c r="B422" s="52"/>
      <c r="C422" s="57"/>
      <c r="D422" s="19" t="s">
        <v>803</v>
      </c>
      <c r="E422" s="30" t="s">
        <v>804</v>
      </c>
      <c r="F422" s="19"/>
      <c r="G422" s="29"/>
      <c r="H422" s="29"/>
    </row>
    <row r="423" spans="1:8" ht="101.5" x14ac:dyDescent="0.35">
      <c r="A423" s="3"/>
      <c r="B423" s="52"/>
      <c r="C423" s="57"/>
      <c r="D423" s="19" t="s">
        <v>805</v>
      </c>
      <c r="E423" s="30" t="s">
        <v>806</v>
      </c>
      <c r="F423" s="19"/>
      <c r="G423" s="29"/>
      <c r="H423" s="29"/>
    </row>
    <row r="424" spans="1:8" ht="72.5" x14ac:dyDescent="0.35">
      <c r="A424" s="3"/>
      <c r="B424" s="52"/>
      <c r="C424" s="57"/>
      <c r="D424" s="19" t="s">
        <v>807</v>
      </c>
      <c r="E424" s="30" t="s">
        <v>808</v>
      </c>
      <c r="F424" s="19"/>
      <c r="G424" s="29"/>
      <c r="H424" s="29"/>
    </row>
    <row r="425" spans="1:8" ht="72.5" x14ac:dyDescent="0.35">
      <c r="A425" s="3"/>
      <c r="B425" s="52"/>
      <c r="C425" s="58"/>
      <c r="D425" s="46" t="s">
        <v>809</v>
      </c>
      <c r="E425" s="99" t="s">
        <v>810</v>
      </c>
      <c r="F425" s="19"/>
      <c r="G425" s="29"/>
      <c r="H425" s="29"/>
    </row>
    <row r="426" spans="1:8" ht="72.5" x14ac:dyDescent="0.35">
      <c r="A426" s="3" t="s">
        <v>1305</v>
      </c>
      <c r="B426" s="52"/>
      <c r="C426" s="59" t="s">
        <v>811</v>
      </c>
      <c r="D426" s="14" t="s">
        <v>812</v>
      </c>
      <c r="E426" s="84" t="s">
        <v>813</v>
      </c>
      <c r="F426" s="14"/>
      <c r="G426" s="29"/>
      <c r="H426" s="29"/>
    </row>
    <row r="427" spans="1:8" x14ac:dyDescent="0.35">
      <c r="A427" s="3"/>
      <c r="B427" s="52"/>
      <c r="C427" s="60"/>
      <c r="D427" s="14" t="s">
        <v>814</v>
      </c>
      <c r="E427" s="84" t="s">
        <v>815</v>
      </c>
      <c r="F427" s="14"/>
      <c r="G427" s="29"/>
      <c r="H427" s="29"/>
    </row>
    <row r="428" spans="1:8" ht="58" x14ac:dyDescent="0.35">
      <c r="A428" s="3"/>
      <c r="B428" s="52"/>
      <c r="C428" s="57"/>
      <c r="D428" s="19" t="s">
        <v>816</v>
      </c>
      <c r="E428" s="30" t="s">
        <v>817</v>
      </c>
      <c r="F428" s="19"/>
      <c r="G428" s="29"/>
      <c r="H428" s="29"/>
    </row>
    <row r="429" spans="1:8" ht="43.5" x14ac:dyDescent="0.35">
      <c r="A429" s="3" t="s">
        <v>1306</v>
      </c>
      <c r="B429" s="52"/>
      <c r="C429" s="57" t="s">
        <v>818</v>
      </c>
      <c r="D429" s="19" t="s">
        <v>819</v>
      </c>
      <c r="E429" s="30" t="s">
        <v>820</v>
      </c>
      <c r="F429" s="19"/>
      <c r="G429" s="29"/>
      <c r="H429" s="29"/>
    </row>
    <row r="430" spans="1:8" ht="72.5" x14ac:dyDescent="0.35">
      <c r="A430" s="3"/>
      <c r="B430" s="52"/>
      <c r="C430" s="57"/>
      <c r="D430" s="19" t="s">
        <v>821</v>
      </c>
      <c r="E430" s="30" t="s">
        <v>822</v>
      </c>
      <c r="F430" s="19"/>
      <c r="G430" s="29"/>
      <c r="H430" s="29"/>
    </row>
    <row r="431" spans="1:8" ht="58" x14ac:dyDescent="0.35">
      <c r="A431" s="3"/>
      <c r="B431" s="52"/>
      <c r="C431" s="57"/>
      <c r="D431" s="19" t="s">
        <v>823</v>
      </c>
      <c r="E431" s="30" t="s">
        <v>824</v>
      </c>
      <c r="F431" s="19"/>
      <c r="G431" s="29"/>
      <c r="H431" s="29"/>
    </row>
    <row r="432" spans="1:8" ht="87" x14ac:dyDescent="0.35">
      <c r="A432" s="3"/>
      <c r="B432" s="52"/>
      <c r="C432" s="57"/>
      <c r="D432" s="19" t="s">
        <v>825</v>
      </c>
      <c r="E432" s="30" t="s">
        <v>826</v>
      </c>
      <c r="F432" s="19"/>
      <c r="G432" s="29"/>
      <c r="H432" s="29"/>
    </row>
    <row r="433" spans="1:8" ht="43.5" x14ac:dyDescent="0.35">
      <c r="A433" s="3"/>
      <c r="B433" s="52"/>
      <c r="C433" s="57"/>
      <c r="D433" s="61" t="s">
        <v>827</v>
      </c>
      <c r="E433" s="30" t="s">
        <v>828</v>
      </c>
      <c r="F433" s="19"/>
      <c r="G433" s="29"/>
      <c r="H433" s="29"/>
    </row>
    <row r="434" spans="1:8" ht="29" x14ac:dyDescent="0.35">
      <c r="A434" s="3"/>
      <c r="B434" s="52"/>
      <c r="C434" s="57"/>
      <c r="D434" s="19" t="s">
        <v>829</v>
      </c>
      <c r="E434" s="30" t="s">
        <v>830</v>
      </c>
      <c r="F434" s="19"/>
      <c r="G434" s="29"/>
      <c r="H434" s="29"/>
    </row>
    <row r="435" spans="1:8" ht="58" x14ac:dyDescent="0.35">
      <c r="A435" s="3"/>
      <c r="B435" s="52"/>
      <c r="C435" s="57"/>
      <c r="D435" s="19" t="s">
        <v>831</v>
      </c>
      <c r="E435" s="30" t="s">
        <v>832</v>
      </c>
      <c r="F435" s="19"/>
      <c r="G435" s="29"/>
      <c r="H435" s="29"/>
    </row>
    <row r="436" spans="1:8" ht="29" x14ac:dyDescent="0.35">
      <c r="A436" s="3" t="s">
        <v>1307</v>
      </c>
      <c r="B436" s="52"/>
      <c r="C436" s="57" t="s">
        <v>833</v>
      </c>
      <c r="D436" s="61" t="s">
        <v>834</v>
      </c>
      <c r="E436" s="30" t="s">
        <v>835</v>
      </c>
      <c r="F436" s="19"/>
      <c r="G436" s="29"/>
      <c r="H436" s="29"/>
    </row>
    <row r="437" spans="1:8" ht="43.5" x14ac:dyDescent="0.35">
      <c r="A437" s="3"/>
      <c r="B437" s="52"/>
      <c r="C437" s="57"/>
      <c r="D437" s="19" t="s">
        <v>836</v>
      </c>
      <c r="E437" s="30" t="s">
        <v>837</v>
      </c>
      <c r="F437" s="19"/>
      <c r="G437" s="29"/>
      <c r="H437" s="29"/>
    </row>
    <row r="438" spans="1:8" ht="43.5" x14ac:dyDescent="0.35">
      <c r="A438" s="3"/>
      <c r="B438" s="52"/>
      <c r="C438" s="57"/>
      <c r="D438" s="19" t="s">
        <v>838</v>
      </c>
      <c r="E438" s="30" t="s">
        <v>839</v>
      </c>
      <c r="F438" s="19"/>
      <c r="G438" s="29"/>
      <c r="H438" s="29"/>
    </row>
    <row r="439" spans="1:8" ht="159.5" x14ac:dyDescent="0.35">
      <c r="A439" s="3"/>
      <c r="B439" s="52"/>
      <c r="C439" s="57"/>
      <c r="D439" s="19" t="s">
        <v>840</v>
      </c>
      <c r="E439" s="30" t="s">
        <v>841</v>
      </c>
      <c r="F439" s="19"/>
      <c r="G439" s="29"/>
      <c r="H439" s="29"/>
    </row>
    <row r="440" spans="1:8" ht="58" x14ac:dyDescent="0.35">
      <c r="A440" s="3"/>
      <c r="B440" s="52"/>
      <c r="C440" s="62" t="s">
        <v>842</v>
      </c>
      <c r="D440" s="14" t="s">
        <v>843</v>
      </c>
      <c r="E440" s="30" t="s">
        <v>844</v>
      </c>
      <c r="F440" s="19"/>
      <c r="G440" s="29"/>
      <c r="H440" s="29"/>
    </row>
    <row r="441" spans="1:8" ht="33.75" customHeight="1" x14ac:dyDescent="0.35">
      <c r="A441" s="55" t="s">
        <v>845</v>
      </c>
      <c r="B441" s="419" t="s">
        <v>846</v>
      </c>
      <c r="C441" s="419"/>
      <c r="D441" s="419"/>
      <c r="E441" s="419"/>
      <c r="F441" s="419"/>
      <c r="G441" s="419"/>
      <c r="H441" s="420"/>
    </row>
    <row r="442" spans="1:8" ht="90" customHeight="1" x14ac:dyDescent="0.35">
      <c r="A442" s="55" t="s">
        <v>1308</v>
      </c>
      <c r="B442" s="122"/>
      <c r="C442" s="123" t="s">
        <v>847</v>
      </c>
      <c r="D442" s="32" t="s">
        <v>848</v>
      </c>
      <c r="E442" s="119" t="s">
        <v>849</v>
      </c>
      <c r="F442" s="37"/>
      <c r="G442" s="124"/>
      <c r="H442" s="125" t="s">
        <v>90</v>
      </c>
    </row>
    <row r="443" spans="1:8" ht="87" x14ac:dyDescent="0.35">
      <c r="A443" s="55"/>
      <c r="B443" s="122"/>
      <c r="C443" s="123"/>
      <c r="D443" s="37" t="s">
        <v>850</v>
      </c>
      <c r="E443" s="119" t="s">
        <v>851</v>
      </c>
      <c r="F443" s="37"/>
      <c r="G443" s="126"/>
      <c r="H443" s="106"/>
    </row>
    <row r="444" spans="1:8" ht="87" x14ac:dyDescent="0.35">
      <c r="A444" s="55"/>
      <c r="B444" s="122"/>
      <c r="C444" s="123"/>
      <c r="D444" s="37" t="s">
        <v>852</v>
      </c>
      <c r="E444" s="119" t="s">
        <v>853</v>
      </c>
      <c r="F444" s="37"/>
      <c r="G444" s="126"/>
      <c r="H444" s="106"/>
    </row>
    <row r="445" spans="1:8" ht="58" x14ac:dyDescent="0.35">
      <c r="A445" s="55"/>
      <c r="B445" s="122"/>
      <c r="C445" s="123"/>
      <c r="D445" s="37" t="s">
        <v>854</v>
      </c>
      <c r="E445" s="119" t="s">
        <v>855</v>
      </c>
      <c r="F445" s="37"/>
      <c r="G445" s="126"/>
      <c r="H445" s="106"/>
    </row>
    <row r="446" spans="1:8" ht="29" x14ac:dyDescent="0.35">
      <c r="A446" s="55"/>
      <c r="B446" s="122"/>
      <c r="C446" s="123"/>
      <c r="D446" s="37" t="s">
        <v>856</v>
      </c>
      <c r="E446" s="119" t="s">
        <v>857</v>
      </c>
      <c r="F446" s="37"/>
      <c r="G446" s="126"/>
      <c r="H446" s="106"/>
    </row>
    <row r="447" spans="1:8" ht="43.5" x14ac:dyDescent="0.35">
      <c r="A447" s="55" t="s">
        <v>1309</v>
      </c>
      <c r="B447" s="122"/>
      <c r="C447" s="127" t="s">
        <v>858</v>
      </c>
      <c r="D447" s="127" t="s">
        <v>859</v>
      </c>
      <c r="E447" s="128" t="s">
        <v>860</v>
      </c>
      <c r="F447" s="129"/>
      <c r="G447" s="109"/>
      <c r="H447" s="115" t="s">
        <v>861</v>
      </c>
    </row>
    <row r="448" spans="1:8" ht="29" x14ac:dyDescent="0.35">
      <c r="A448" s="55"/>
      <c r="B448" s="122"/>
      <c r="C448" s="123"/>
      <c r="D448" s="127" t="s">
        <v>862</v>
      </c>
      <c r="E448" s="128" t="s">
        <v>863</v>
      </c>
      <c r="F448" s="129"/>
      <c r="G448" s="109"/>
      <c r="H448" s="106"/>
    </row>
    <row r="449" spans="1:8" ht="29" x14ac:dyDescent="0.35">
      <c r="A449" s="55"/>
      <c r="B449" s="122"/>
      <c r="C449" s="127"/>
      <c r="D449" s="127" t="s">
        <v>864</v>
      </c>
      <c r="E449" s="128" t="s">
        <v>863</v>
      </c>
      <c r="F449" s="129"/>
      <c r="G449" s="109"/>
      <c r="H449" s="106"/>
    </row>
    <row r="450" spans="1:8" ht="29" x14ac:dyDescent="0.35">
      <c r="A450" s="55"/>
      <c r="B450" s="122"/>
      <c r="C450" s="127"/>
      <c r="D450" s="130" t="s">
        <v>865</v>
      </c>
      <c r="E450" s="121" t="s">
        <v>1218</v>
      </c>
      <c r="F450" s="32"/>
      <c r="G450" s="109"/>
      <c r="H450" s="106"/>
    </row>
    <row r="451" spans="1:8" ht="46.5" x14ac:dyDescent="0.35">
      <c r="A451" s="55" t="s">
        <v>1310</v>
      </c>
      <c r="B451" s="122"/>
      <c r="C451" s="123" t="s">
        <v>866</v>
      </c>
      <c r="D451" s="32" t="s">
        <v>867</v>
      </c>
      <c r="E451" s="121" t="s">
        <v>868</v>
      </c>
      <c r="F451" s="32"/>
      <c r="G451" s="126"/>
      <c r="H451" s="106"/>
    </row>
    <row r="452" spans="1:8" ht="102.75" customHeight="1" x14ac:dyDescent="0.35">
      <c r="A452" s="55"/>
      <c r="B452" s="122"/>
      <c r="C452" s="123"/>
      <c r="D452" s="129" t="s">
        <v>869</v>
      </c>
      <c r="E452" s="121" t="s">
        <v>870</v>
      </c>
      <c r="F452" s="32"/>
      <c r="G452" s="126"/>
      <c r="H452" s="106"/>
    </row>
    <row r="453" spans="1:8" ht="72.5" x14ac:dyDescent="0.35">
      <c r="A453" s="55"/>
      <c r="B453" s="122"/>
      <c r="C453" s="123"/>
      <c r="D453" s="32" t="s">
        <v>871</v>
      </c>
      <c r="E453" s="121" t="s">
        <v>872</v>
      </c>
      <c r="F453" s="32"/>
      <c r="G453" s="126"/>
      <c r="H453" s="106"/>
    </row>
    <row r="454" spans="1:8" ht="58" x14ac:dyDescent="0.35">
      <c r="A454" s="55"/>
      <c r="B454" s="122"/>
      <c r="C454" s="123"/>
      <c r="D454" s="129" t="s">
        <v>873</v>
      </c>
      <c r="E454" s="121" t="s">
        <v>874</v>
      </c>
      <c r="F454" s="32"/>
      <c r="G454" s="126" t="s">
        <v>875</v>
      </c>
      <c r="H454" s="106"/>
    </row>
    <row r="455" spans="1:8" ht="31" x14ac:dyDescent="0.35">
      <c r="A455" s="55" t="s">
        <v>876</v>
      </c>
      <c r="B455" s="412" t="s">
        <v>877</v>
      </c>
      <c r="C455" s="413"/>
      <c r="D455" s="413"/>
      <c r="E455" s="413"/>
      <c r="F455" s="413"/>
      <c r="G455" s="413"/>
      <c r="H455" s="414"/>
    </row>
    <row r="456" spans="1:8" ht="43.5" x14ac:dyDescent="0.35">
      <c r="A456" s="55" t="s">
        <v>1311</v>
      </c>
      <c r="B456" s="23"/>
      <c r="C456" s="123" t="s">
        <v>878</v>
      </c>
      <c r="D456" s="27" t="s">
        <v>879</v>
      </c>
      <c r="E456" s="27" t="s">
        <v>880</v>
      </c>
      <c r="F456" s="27"/>
      <c r="G456" s="106"/>
      <c r="H456" s="106"/>
    </row>
    <row r="457" spans="1:8" ht="16.25" customHeight="1" x14ac:dyDescent="0.35">
      <c r="A457" s="409" t="s">
        <v>881</v>
      </c>
      <c r="B457" s="410"/>
      <c r="C457" s="410"/>
      <c r="D457" s="410"/>
      <c r="E457" s="410"/>
      <c r="F457" s="410"/>
      <c r="G457" s="410"/>
      <c r="H457" s="411"/>
    </row>
    <row r="458" spans="1:8" ht="29.25" customHeight="1" x14ac:dyDescent="0.35">
      <c r="A458" s="3" t="s">
        <v>882</v>
      </c>
      <c r="B458" s="412" t="s">
        <v>883</v>
      </c>
      <c r="C458" s="413"/>
      <c r="D458" s="413"/>
      <c r="E458" s="413"/>
      <c r="F458" s="413"/>
      <c r="G458" s="413"/>
      <c r="H458" s="414"/>
    </row>
    <row r="459" spans="1:8" ht="51" customHeight="1" x14ac:dyDescent="0.35">
      <c r="A459" s="3" t="s">
        <v>1312</v>
      </c>
      <c r="B459" s="49"/>
      <c r="C459" s="49" t="s">
        <v>884</v>
      </c>
      <c r="D459" s="24" t="s">
        <v>885</v>
      </c>
      <c r="E459" s="73" t="s">
        <v>886</v>
      </c>
      <c r="F459" s="27"/>
      <c r="G459" s="106"/>
      <c r="H459" s="106"/>
    </row>
    <row r="460" spans="1:8" ht="29" x14ac:dyDescent="0.35">
      <c r="A460" s="3"/>
      <c r="B460" s="23"/>
      <c r="C460" s="117"/>
      <c r="D460" s="24" t="s">
        <v>887</v>
      </c>
      <c r="E460" s="21" t="s">
        <v>888</v>
      </c>
      <c r="F460" s="24"/>
      <c r="G460" s="106"/>
      <c r="H460" s="106"/>
    </row>
    <row r="461" spans="1:8" ht="29" x14ac:dyDescent="0.35">
      <c r="A461" s="3"/>
      <c r="B461" s="23"/>
      <c r="C461" s="49"/>
      <c r="D461" s="27" t="s">
        <v>889</v>
      </c>
      <c r="E461" s="73" t="s">
        <v>890</v>
      </c>
      <c r="F461" s="27"/>
      <c r="G461" s="106"/>
      <c r="H461" s="106"/>
    </row>
    <row r="462" spans="1:8" ht="33" customHeight="1" x14ac:dyDescent="0.35">
      <c r="A462" s="3" t="s">
        <v>891</v>
      </c>
      <c r="B462" s="412" t="s">
        <v>892</v>
      </c>
      <c r="C462" s="413"/>
      <c r="D462" s="413"/>
      <c r="E462" s="413"/>
      <c r="F462" s="413"/>
      <c r="G462" s="413"/>
      <c r="H462" s="414"/>
    </row>
    <row r="463" spans="1:8" ht="46.5" x14ac:dyDescent="0.35">
      <c r="A463" s="3" t="s">
        <v>1313</v>
      </c>
      <c r="B463" s="49"/>
      <c r="C463" s="49" t="s">
        <v>893</v>
      </c>
      <c r="D463" s="118" t="s">
        <v>894</v>
      </c>
      <c r="E463" s="21" t="s">
        <v>895</v>
      </c>
      <c r="F463" s="24"/>
      <c r="G463" s="106"/>
      <c r="H463" s="106"/>
    </row>
    <row r="464" spans="1:8" ht="58" x14ac:dyDescent="0.35">
      <c r="A464" s="3"/>
      <c r="B464" s="49"/>
      <c r="C464" s="49"/>
      <c r="D464" s="24" t="s">
        <v>896</v>
      </c>
      <c r="E464" s="21" t="s">
        <v>897</v>
      </c>
      <c r="F464" s="24"/>
      <c r="G464" s="106"/>
      <c r="H464" s="106"/>
    </row>
    <row r="465" spans="1:8" x14ac:dyDescent="0.35">
      <c r="A465" s="3"/>
      <c r="B465" s="23"/>
      <c r="C465" s="49"/>
      <c r="D465" s="24" t="s">
        <v>898</v>
      </c>
      <c r="E465" s="21"/>
      <c r="F465" s="24"/>
      <c r="G465" s="106"/>
      <c r="H465" s="106"/>
    </row>
    <row r="466" spans="1:8" ht="31" x14ac:dyDescent="0.35">
      <c r="A466" s="3"/>
      <c r="B466" s="23"/>
      <c r="C466" s="49"/>
      <c r="D466" s="49" t="s">
        <v>899</v>
      </c>
      <c r="E466" s="21" t="s">
        <v>900</v>
      </c>
      <c r="F466" s="24"/>
      <c r="G466" s="27"/>
      <c r="H466" s="106"/>
    </row>
    <row r="467" spans="1:8" ht="33" customHeight="1" x14ac:dyDescent="0.35">
      <c r="A467" s="3" t="s">
        <v>901</v>
      </c>
      <c r="B467" s="412" t="s">
        <v>902</v>
      </c>
      <c r="C467" s="413"/>
      <c r="D467" s="413"/>
      <c r="E467" s="413"/>
      <c r="F467" s="413"/>
      <c r="G467" s="413"/>
      <c r="H467" s="414"/>
    </row>
    <row r="468" spans="1:8" ht="74.25" customHeight="1" x14ac:dyDescent="0.35">
      <c r="A468" s="3" t="s">
        <v>1314</v>
      </c>
      <c r="B468" s="49"/>
      <c r="C468" s="49" t="s">
        <v>903</v>
      </c>
      <c r="D468" s="27" t="s">
        <v>904</v>
      </c>
      <c r="E468" s="21" t="s">
        <v>905</v>
      </c>
      <c r="F468" s="24"/>
      <c r="G468" s="116"/>
      <c r="H468" s="106"/>
    </row>
    <row r="469" spans="1:8" ht="39" customHeight="1" x14ac:dyDescent="0.35">
      <c r="A469" s="3"/>
      <c r="B469" s="49"/>
      <c r="C469" s="49"/>
      <c r="D469" s="27" t="s">
        <v>906</v>
      </c>
      <c r="E469" s="73" t="s">
        <v>907</v>
      </c>
      <c r="F469" s="27"/>
      <c r="G469" s="31"/>
      <c r="H469" s="106"/>
    </row>
    <row r="470" spans="1:8" ht="19.25" customHeight="1" x14ac:dyDescent="0.35">
      <c r="A470" s="3"/>
      <c r="B470" s="23"/>
      <c r="C470" s="49"/>
      <c r="D470" s="27" t="s">
        <v>908</v>
      </c>
      <c r="E470" s="21"/>
      <c r="F470" s="24"/>
      <c r="G470" s="31"/>
      <c r="H470" s="106"/>
    </row>
    <row r="471" spans="1:8" ht="31.5" customHeight="1" x14ac:dyDescent="0.35">
      <c r="A471" s="3" t="s">
        <v>909</v>
      </c>
      <c r="B471" s="412" t="s">
        <v>910</v>
      </c>
      <c r="C471" s="413"/>
      <c r="D471" s="413"/>
      <c r="E471" s="413"/>
      <c r="F471" s="413"/>
      <c r="G471" s="413"/>
      <c r="H471" s="414"/>
    </row>
    <row r="472" spans="1:8" ht="78.75" customHeight="1" x14ac:dyDescent="0.35">
      <c r="A472" s="3" t="s">
        <v>1315</v>
      </c>
      <c r="B472" s="49"/>
      <c r="C472" s="49" t="s">
        <v>911</v>
      </c>
      <c r="D472" s="27" t="s">
        <v>912</v>
      </c>
      <c r="E472" s="73" t="s">
        <v>913</v>
      </c>
      <c r="F472" s="27"/>
      <c r="G472" s="31"/>
      <c r="H472" s="106"/>
    </row>
    <row r="473" spans="1:8" ht="19.25" customHeight="1" x14ac:dyDescent="0.35">
      <c r="A473" s="3"/>
      <c r="B473" s="23"/>
      <c r="C473" s="49"/>
      <c r="D473" s="27" t="s">
        <v>914</v>
      </c>
      <c r="E473" s="73" t="s">
        <v>915</v>
      </c>
      <c r="F473" s="27"/>
      <c r="G473" s="31"/>
      <c r="H473" s="106"/>
    </row>
    <row r="474" spans="1:8" ht="33" customHeight="1" x14ac:dyDescent="0.35">
      <c r="A474" s="3"/>
      <c r="B474" s="23"/>
      <c r="C474" s="49"/>
      <c r="D474" s="27" t="s">
        <v>916</v>
      </c>
      <c r="E474" s="73" t="s">
        <v>917</v>
      </c>
      <c r="F474" s="27"/>
      <c r="G474" s="31"/>
      <c r="H474" s="106"/>
    </row>
    <row r="475" spans="1:8" ht="72.75" customHeight="1" x14ac:dyDescent="0.35">
      <c r="A475" s="3" t="s">
        <v>1316</v>
      </c>
      <c r="B475" s="23"/>
      <c r="C475" s="49" t="s">
        <v>918</v>
      </c>
      <c r="D475" s="27" t="s">
        <v>919</v>
      </c>
      <c r="E475" s="73" t="s">
        <v>920</v>
      </c>
      <c r="F475" s="27"/>
      <c r="G475" s="31"/>
      <c r="H475" s="106"/>
    </row>
    <row r="476" spans="1:8" ht="48" customHeight="1" x14ac:dyDescent="0.35">
      <c r="A476" s="3" t="s">
        <v>921</v>
      </c>
      <c r="B476" s="412" t="s">
        <v>922</v>
      </c>
      <c r="C476" s="413"/>
      <c r="D476" s="413"/>
      <c r="E476" s="413"/>
      <c r="F476" s="413"/>
      <c r="G476" s="413"/>
      <c r="H476" s="414"/>
    </row>
    <row r="477" spans="1:8" ht="48" customHeight="1" x14ac:dyDescent="0.35">
      <c r="A477" s="3" t="s">
        <v>1317</v>
      </c>
      <c r="B477" s="49"/>
      <c r="C477" s="49" t="s">
        <v>923</v>
      </c>
      <c r="D477" s="27" t="s">
        <v>924</v>
      </c>
      <c r="E477" s="73" t="s">
        <v>925</v>
      </c>
      <c r="F477" s="27"/>
      <c r="G477" s="31"/>
      <c r="H477" s="106"/>
    </row>
    <row r="478" spans="1:8" ht="182.25" customHeight="1" x14ac:dyDescent="0.35">
      <c r="A478" s="3"/>
      <c r="B478" s="49"/>
      <c r="C478" s="49"/>
      <c r="D478" s="27" t="s">
        <v>926</v>
      </c>
      <c r="E478" s="88" t="s">
        <v>927</v>
      </c>
      <c r="F478" s="31"/>
      <c r="G478" s="31"/>
      <c r="H478" s="106"/>
    </row>
    <row r="479" spans="1:8" ht="38" customHeight="1" x14ac:dyDescent="0.35">
      <c r="A479" s="3"/>
      <c r="B479" s="23"/>
      <c r="C479" s="49"/>
      <c r="D479" s="27" t="s">
        <v>928</v>
      </c>
      <c r="E479" s="73" t="s">
        <v>929</v>
      </c>
      <c r="F479" s="27"/>
      <c r="G479" s="37"/>
      <c r="H479" s="116"/>
    </row>
    <row r="480" spans="1:8" ht="19.25" customHeight="1" x14ac:dyDescent="0.35">
      <c r="A480" s="3"/>
      <c r="B480" s="23"/>
      <c r="C480" s="49"/>
      <c r="D480" s="32" t="s">
        <v>930</v>
      </c>
      <c r="E480" s="119" t="s">
        <v>931</v>
      </c>
      <c r="F480" s="37"/>
      <c r="G480" s="31"/>
      <c r="H480" s="106"/>
    </row>
    <row r="481" spans="1:8" ht="35" customHeight="1" x14ac:dyDescent="0.35">
      <c r="A481" s="3" t="s">
        <v>1318</v>
      </c>
      <c r="B481" s="23"/>
      <c r="C481" s="49" t="s">
        <v>932</v>
      </c>
      <c r="D481" s="24" t="s">
        <v>933</v>
      </c>
      <c r="E481" s="21" t="s">
        <v>934</v>
      </c>
      <c r="F481" s="24"/>
      <c r="G481" s="31"/>
      <c r="H481" s="106"/>
    </row>
    <row r="482" spans="1:8" ht="41.25" customHeight="1" x14ac:dyDescent="0.35">
      <c r="A482" s="3"/>
      <c r="B482" s="23"/>
      <c r="C482" s="49"/>
      <c r="D482" s="118" t="s">
        <v>935</v>
      </c>
      <c r="E482" s="120" t="s">
        <v>936</v>
      </c>
      <c r="F482" s="49"/>
      <c r="G482" s="31"/>
      <c r="H482" s="106"/>
    </row>
    <row r="483" spans="1:8" ht="74.25" customHeight="1" x14ac:dyDescent="0.35">
      <c r="A483" s="3"/>
      <c r="B483" s="23"/>
      <c r="C483" s="49"/>
      <c r="D483" s="32" t="s">
        <v>937</v>
      </c>
      <c r="E483" s="73" t="s">
        <v>938</v>
      </c>
      <c r="F483" s="27"/>
      <c r="G483" s="31"/>
      <c r="H483" s="106"/>
    </row>
    <row r="484" spans="1:8" ht="63.75" customHeight="1" x14ac:dyDescent="0.35">
      <c r="A484" s="3" t="s">
        <v>1319</v>
      </c>
      <c r="B484" s="23"/>
      <c r="C484" s="49" t="s">
        <v>939</v>
      </c>
      <c r="D484" s="121" t="s">
        <v>940</v>
      </c>
      <c r="E484" s="73" t="s">
        <v>941</v>
      </c>
      <c r="F484" s="27"/>
      <c r="G484" s="31"/>
      <c r="H484" s="106"/>
    </row>
    <row r="485" spans="1:8" ht="33" customHeight="1" x14ac:dyDescent="0.35">
      <c r="A485" s="3"/>
      <c r="B485" s="23"/>
      <c r="C485" s="49"/>
      <c r="D485" s="37" t="s">
        <v>942</v>
      </c>
      <c r="E485" s="73" t="s">
        <v>943</v>
      </c>
      <c r="F485" s="27"/>
      <c r="G485" s="31"/>
      <c r="H485" s="106"/>
    </row>
    <row r="486" spans="1:8" ht="19.25" customHeight="1" x14ac:dyDescent="0.35">
      <c r="A486" s="3"/>
      <c r="B486" s="23"/>
      <c r="C486" s="49"/>
      <c r="D486" s="121" t="s">
        <v>944</v>
      </c>
      <c r="E486" s="73" t="s">
        <v>945</v>
      </c>
      <c r="F486" s="27"/>
      <c r="G486" s="31"/>
      <c r="H486" s="106"/>
    </row>
    <row r="487" spans="1:8" ht="31" x14ac:dyDescent="0.35">
      <c r="A487" s="3" t="s">
        <v>1320</v>
      </c>
      <c r="B487" s="23"/>
      <c r="C487" s="49" t="s">
        <v>946</v>
      </c>
      <c r="D487" s="21" t="s">
        <v>947</v>
      </c>
      <c r="E487" s="73" t="s">
        <v>948</v>
      </c>
      <c r="F487" s="27"/>
      <c r="G487" s="106"/>
      <c r="H487" s="106"/>
    </row>
    <row r="488" spans="1:8" ht="108" customHeight="1" x14ac:dyDescent="0.35">
      <c r="A488" s="3"/>
      <c r="B488" s="23"/>
      <c r="C488" s="49"/>
      <c r="D488" s="37" t="s">
        <v>949</v>
      </c>
      <c r="E488" s="73" t="s">
        <v>950</v>
      </c>
      <c r="F488" s="27"/>
      <c r="G488" s="106"/>
      <c r="H488" s="106"/>
    </row>
    <row r="489" spans="1:8" ht="29" x14ac:dyDescent="0.35">
      <c r="A489" s="3"/>
      <c r="B489" s="63"/>
      <c r="C489" s="11"/>
      <c r="D489" s="37" t="s">
        <v>951</v>
      </c>
      <c r="E489" s="119" t="s">
        <v>952</v>
      </c>
      <c r="F489" s="65"/>
      <c r="G489" s="29"/>
      <c r="H489" s="29"/>
    </row>
    <row r="490" spans="1:8" x14ac:dyDescent="0.35">
      <c r="A490" s="3"/>
      <c r="B490" s="63"/>
      <c r="C490" s="11"/>
      <c r="D490" s="37" t="s">
        <v>953</v>
      </c>
      <c r="E490" s="136"/>
      <c r="F490" s="64"/>
      <c r="G490" s="29"/>
      <c r="H490" s="29"/>
    </row>
    <row r="491" spans="1:8" ht="16.25" customHeight="1" x14ac:dyDescent="0.35">
      <c r="A491" s="409" t="s">
        <v>954</v>
      </c>
      <c r="B491" s="410"/>
      <c r="C491" s="410"/>
      <c r="D491" s="410"/>
      <c r="E491" s="410"/>
      <c r="F491" s="410"/>
      <c r="G491" s="410"/>
      <c r="H491" s="411"/>
    </row>
    <row r="492" spans="1:8" ht="33" customHeight="1" x14ac:dyDescent="0.35">
      <c r="A492" s="3" t="s">
        <v>955</v>
      </c>
      <c r="B492" s="406" t="s">
        <v>956</v>
      </c>
      <c r="C492" s="407"/>
      <c r="D492" s="407"/>
      <c r="E492" s="407"/>
      <c r="F492" s="407"/>
      <c r="G492" s="407"/>
      <c r="H492" s="408"/>
    </row>
    <row r="493" spans="1:8" ht="58" x14ac:dyDescent="0.35">
      <c r="A493" s="3" t="s">
        <v>1321</v>
      </c>
      <c r="B493" s="4"/>
      <c r="C493" s="4" t="s">
        <v>957</v>
      </c>
      <c r="D493" s="19" t="s">
        <v>958</v>
      </c>
      <c r="E493" s="30" t="s">
        <v>959</v>
      </c>
      <c r="F493" s="19"/>
      <c r="G493" s="29"/>
      <c r="H493" s="29"/>
    </row>
    <row r="494" spans="1:8" x14ac:dyDescent="0.35">
      <c r="A494" s="3"/>
      <c r="B494" s="4"/>
      <c r="C494" s="4"/>
      <c r="D494" s="26" t="s">
        <v>960</v>
      </c>
      <c r="E494" s="30" t="s">
        <v>961</v>
      </c>
      <c r="F494" s="19"/>
      <c r="G494" s="14"/>
      <c r="H494" s="29"/>
    </row>
    <row r="495" spans="1:8" ht="29" x14ac:dyDescent="0.35">
      <c r="A495" s="3"/>
      <c r="B495" s="4"/>
      <c r="C495" s="4"/>
      <c r="D495" s="26" t="s">
        <v>962</v>
      </c>
      <c r="E495" s="66"/>
      <c r="F495" s="9"/>
      <c r="G495" s="14"/>
      <c r="H495" s="29"/>
    </row>
    <row r="496" spans="1:8" ht="29" x14ac:dyDescent="0.35">
      <c r="A496" s="3"/>
      <c r="B496" s="4"/>
      <c r="C496" s="4"/>
      <c r="D496" s="19" t="s">
        <v>963</v>
      </c>
      <c r="E496" s="30"/>
      <c r="F496" s="19"/>
      <c r="G496" s="14"/>
      <c r="H496" s="29"/>
    </row>
    <row r="497" spans="1:8" ht="29" x14ac:dyDescent="0.35">
      <c r="A497" s="3"/>
      <c r="B497" s="4"/>
      <c r="C497" s="4"/>
      <c r="D497" s="26" t="s">
        <v>964</v>
      </c>
      <c r="E497" s="30"/>
      <c r="F497" s="19"/>
      <c r="G497" s="14"/>
      <c r="H497" s="29"/>
    </row>
    <row r="498" spans="1:8" ht="42" customHeight="1" x14ac:dyDescent="0.35">
      <c r="A498" s="3"/>
      <c r="B498" s="4"/>
      <c r="C498" s="4"/>
      <c r="D498" s="19" t="s">
        <v>965</v>
      </c>
      <c r="E498" s="67" t="s">
        <v>966</v>
      </c>
      <c r="F498" s="26"/>
      <c r="G498" s="14"/>
      <c r="H498" s="29"/>
    </row>
    <row r="499" spans="1:8" ht="47.25" customHeight="1" x14ac:dyDescent="0.35">
      <c r="A499" s="3" t="s">
        <v>967</v>
      </c>
      <c r="B499" s="406" t="s">
        <v>968</v>
      </c>
      <c r="C499" s="407"/>
      <c r="D499" s="407"/>
      <c r="E499" s="407"/>
      <c r="F499" s="407"/>
      <c r="G499" s="407"/>
      <c r="H499" s="408"/>
    </row>
    <row r="500" spans="1:8" ht="46.5" x14ac:dyDescent="0.35">
      <c r="A500" s="3" t="s">
        <v>1322</v>
      </c>
      <c r="B500" s="4"/>
      <c r="C500" s="4" t="s">
        <v>969</v>
      </c>
      <c r="D500" s="24" t="s">
        <v>970</v>
      </c>
      <c r="E500" s="30" t="s">
        <v>971</v>
      </c>
      <c r="F500" s="19"/>
      <c r="G500" s="20"/>
      <c r="H500" s="29"/>
    </row>
    <row r="501" spans="1:8" x14ac:dyDescent="0.35">
      <c r="A501" s="3"/>
      <c r="B501" s="4"/>
      <c r="C501" s="4"/>
      <c r="D501" s="24" t="s">
        <v>972</v>
      </c>
      <c r="E501" s="30" t="s">
        <v>971</v>
      </c>
      <c r="F501" s="19"/>
      <c r="G501" s="20"/>
      <c r="H501" s="29"/>
    </row>
    <row r="502" spans="1:8" x14ac:dyDescent="0.35">
      <c r="A502" s="3"/>
      <c r="B502" s="4"/>
      <c r="C502" s="4"/>
      <c r="D502" s="26" t="s">
        <v>973</v>
      </c>
      <c r="E502" s="30"/>
      <c r="F502" s="19"/>
      <c r="G502" s="14"/>
      <c r="H502" s="29"/>
    </row>
    <row r="503" spans="1:8" x14ac:dyDescent="0.35">
      <c r="A503" s="3"/>
      <c r="B503" s="4"/>
      <c r="C503" s="4"/>
      <c r="D503" s="26" t="s">
        <v>974</v>
      </c>
      <c r="E503" s="30"/>
      <c r="F503" s="19"/>
      <c r="G503" s="14"/>
      <c r="H503" s="29"/>
    </row>
    <row r="504" spans="1:8" ht="41.25" customHeight="1" x14ac:dyDescent="0.35">
      <c r="A504" s="3" t="s">
        <v>975</v>
      </c>
      <c r="B504" s="415" t="s">
        <v>976</v>
      </c>
      <c r="C504" s="416"/>
      <c r="D504" s="416"/>
      <c r="E504" s="416"/>
      <c r="F504" s="416"/>
      <c r="G504" s="416"/>
      <c r="H504" s="417"/>
    </row>
    <row r="505" spans="1:8" ht="31" x14ac:dyDescent="0.35">
      <c r="A505" s="3" t="s">
        <v>1323</v>
      </c>
      <c r="B505" s="8"/>
      <c r="C505" s="8" t="s">
        <v>977</v>
      </c>
      <c r="D505" s="9" t="s">
        <v>978</v>
      </c>
      <c r="E505" s="68" t="s">
        <v>979</v>
      </c>
      <c r="F505" s="4"/>
      <c r="G505" s="15"/>
      <c r="H505" s="29"/>
    </row>
    <row r="506" spans="1:8" x14ac:dyDescent="0.35">
      <c r="A506" s="3"/>
      <c r="B506" s="8"/>
      <c r="C506" s="8"/>
      <c r="D506" s="69" t="s">
        <v>980</v>
      </c>
      <c r="E506" s="30"/>
      <c r="F506" s="19"/>
      <c r="G506" s="15"/>
      <c r="H506" s="29"/>
    </row>
    <row r="507" spans="1:8" ht="29" x14ac:dyDescent="0.35">
      <c r="A507" s="3"/>
      <c r="B507" s="8"/>
      <c r="C507" s="8"/>
      <c r="D507" s="70" t="s">
        <v>981</v>
      </c>
      <c r="E507" s="30" t="s">
        <v>982</v>
      </c>
      <c r="F507" s="19"/>
      <c r="G507" s="15"/>
      <c r="H507" s="29"/>
    </row>
    <row r="508" spans="1:8" ht="29" x14ac:dyDescent="0.35">
      <c r="A508" s="3"/>
      <c r="B508" s="8"/>
      <c r="C508" s="8"/>
      <c r="D508" s="70" t="s">
        <v>983</v>
      </c>
      <c r="E508" s="30" t="s">
        <v>984</v>
      </c>
      <c r="F508" s="19"/>
      <c r="G508" s="15"/>
      <c r="H508" s="29"/>
    </row>
    <row r="509" spans="1:8" ht="29" x14ac:dyDescent="0.35">
      <c r="A509" s="3"/>
      <c r="B509" s="8"/>
      <c r="C509" s="8"/>
      <c r="D509" s="70" t="s">
        <v>985</v>
      </c>
      <c r="E509" s="30"/>
      <c r="F509" s="19"/>
      <c r="G509" s="15"/>
      <c r="H509" s="29"/>
    </row>
    <row r="510" spans="1:8" x14ac:dyDescent="0.35">
      <c r="A510" s="3"/>
      <c r="B510" s="8"/>
      <c r="C510" s="8"/>
      <c r="D510" s="70" t="s">
        <v>986</v>
      </c>
      <c r="E510" s="30"/>
      <c r="F510" s="19"/>
      <c r="G510" s="15"/>
      <c r="H510" s="29"/>
    </row>
    <row r="511" spans="1:8" x14ac:dyDescent="0.35">
      <c r="A511" s="3"/>
      <c r="B511" s="8"/>
      <c r="C511" s="8"/>
      <c r="D511" s="70" t="s">
        <v>987</v>
      </c>
      <c r="E511" s="30"/>
      <c r="F511" s="19"/>
      <c r="G511" s="15"/>
      <c r="H511" s="29"/>
    </row>
    <row r="512" spans="1:8" x14ac:dyDescent="0.35">
      <c r="A512" s="3"/>
      <c r="B512" s="8"/>
      <c r="C512" s="8"/>
      <c r="D512" s="70" t="s">
        <v>988</v>
      </c>
      <c r="E512" s="30"/>
      <c r="F512" s="19"/>
      <c r="G512" s="15"/>
      <c r="H512" s="29"/>
    </row>
    <row r="513" spans="1:8" ht="33" customHeight="1" x14ac:dyDescent="0.35">
      <c r="A513" s="3"/>
      <c r="B513" s="8"/>
      <c r="C513" s="8"/>
      <c r="D513" s="70" t="s">
        <v>989</v>
      </c>
      <c r="E513" s="30"/>
      <c r="F513" s="19"/>
      <c r="G513" s="15"/>
      <c r="H513" s="29"/>
    </row>
    <row r="514" spans="1:8" ht="42" customHeight="1" x14ac:dyDescent="0.35">
      <c r="A514" s="3"/>
      <c r="B514" s="8"/>
      <c r="C514" s="8"/>
      <c r="D514" s="71" t="s">
        <v>990</v>
      </c>
      <c r="E514" s="30"/>
      <c r="F514" s="19"/>
      <c r="G514" s="15"/>
      <c r="H514" s="29"/>
    </row>
    <row r="515" spans="1:8" ht="30.75" customHeight="1" x14ac:dyDescent="0.35">
      <c r="A515" s="3"/>
      <c r="B515" s="8"/>
      <c r="C515" s="8"/>
      <c r="D515" s="70" t="s">
        <v>991</v>
      </c>
      <c r="E515" s="30"/>
      <c r="F515" s="19"/>
      <c r="G515" s="14"/>
      <c r="H515" s="29"/>
    </row>
    <row r="516" spans="1:8" ht="29" x14ac:dyDescent="0.35">
      <c r="A516" s="3"/>
      <c r="B516" s="8"/>
      <c r="C516" s="8"/>
      <c r="D516" s="72" t="s">
        <v>992</v>
      </c>
      <c r="E516" s="73" t="s">
        <v>993</v>
      </c>
      <c r="F516" s="27"/>
      <c r="G516" s="29"/>
      <c r="H516" s="74" t="s">
        <v>90</v>
      </c>
    </row>
    <row r="517" spans="1:8" ht="29" x14ac:dyDescent="0.35">
      <c r="A517" s="3"/>
      <c r="B517" s="8"/>
      <c r="C517" s="8"/>
      <c r="D517" s="72" t="s">
        <v>994</v>
      </c>
      <c r="E517" s="73" t="s">
        <v>995</v>
      </c>
      <c r="F517" s="27"/>
      <c r="G517" s="29"/>
      <c r="H517" s="74" t="s">
        <v>90</v>
      </c>
    </row>
    <row r="518" spans="1:8" ht="31" x14ac:dyDescent="0.35">
      <c r="A518" s="3" t="s">
        <v>1324</v>
      </c>
      <c r="B518" s="8"/>
      <c r="C518" s="8" t="s">
        <v>996</v>
      </c>
      <c r="D518" s="9" t="s">
        <v>997</v>
      </c>
      <c r="E518" s="68" t="s">
        <v>998</v>
      </c>
      <c r="F518" s="4"/>
      <c r="G518" s="14"/>
      <c r="H518" s="29"/>
    </row>
    <row r="519" spans="1:8" ht="45" customHeight="1" x14ac:dyDescent="0.35">
      <c r="A519" s="3" t="s">
        <v>999</v>
      </c>
      <c r="B519" s="406" t="s">
        <v>1000</v>
      </c>
      <c r="C519" s="407"/>
      <c r="D519" s="407"/>
      <c r="E519" s="407"/>
      <c r="F519" s="407"/>
      <c r="G519" s="407"/>
      <c r="H519" s="408"/>
    </row>
    <row r="520" spans="1:8" ht="46.5" x14ac:dyDescent="0.35">
      <c r="A520" s="3" t="s">
        <v>1325</v>
      </c>
      <c r="B520" s="4"/>
      <c r="C520" s="4" t="s">
        <v>1001</v>
      </c>
      <c r="D520" s="75" t="s">
        <v>1002</v>
      </c>
      <c r="E520" s="67" t="s">
        <v>1003</v>
      </c>
      <c r="F520" s="26"/>
      <c r="G520" s="29"/>
      <c r="H520" s="29"/>
    </row>
    <row r="521" spans="1:8" ht="29" x14ac:dyDescent="0.35">
      <c r="A521" s="3"/>
      <c r="B521" s="4"/>
      <c r="C521" s="4"/>
      <c r="D521" s="75" t="s">
        <v>1004</v>
      </c>
      <c r="E521" s="67" t="s">
        <v>1005</v>
      </c>
      <c r="F521" s="26"/>
      <c r="G521" s="29"/>
      <c r="H521" s="29"/>
    </row>
    <row r="522" spans="1:8" x14ac:dyDescent="0.35">
      <c r="A522" s="3"/>
      <c r="B522" s="4"/>
      <c r="C522" s="4"/>
      <c r="D522" s="20" t="s">
        <v>1006</v>
      </c>
      <c r="E522" s="76" t="s">
        <v>1007</v>
      </c>
      <c r="F522" s="20"/>
      <c r="G522" s="29"/>
      <c r="H522" s="29"/>
    </row>
    <row r="523" spans="1:8" ht="31" x14ac:dyDescent="0.35">
      <c r="A523" s="3" t="s">
        <v>1326</v>
      </c>
      <c r="B523" s="4"/>
      <c r="C523" s="4" t="s">
        <v>1008</v>
      </c>
      <c r="D523" s="26" t="s">
        <v>1009</v>
      </c>
      <c r="E523" s="30" t="s">
        <v>1010</v>
      </c>
      <c r="F523" s="19"/>
      <c r="G523" s="29"/>
      <c r="H523" s="29"/>
    </row>
    <row r="524" spans="1:8" x14ac:dyDescent="0.35">
      <c r="A524" s="3"/>
      <c r="B524" s="4"/>
      <c r="C524" s="4"/>
      <c r="D524" s="26" t="s">
        <v>1011</v>
      </c>
      <c r="E524" s="30" t="s">
        <v>1012</v>
      </c>
      <c r="F524" s="19"/>
      <c r="G524" s="29"/>
      <c r="H524" s="29"/>
    </row>
    <row r="525" spans="1:8" ht="77.5" x14ac:dyDescent="0.35">
      <c r="A525" s="3" t="s">
        <v>1327</v>
      </c>
      <c r="B525" s="4"/>
      <c r="C525" s="4" t="s">
        <v>1013</v>
      </c>
      <c r="D525" s="26" t="s">
        <v>1014</v>
      </c>
      <c r="E525" s="67"/>
      <c r="F525" s="26"/>
      <c r="G525" s="14"/>
      <c r="H525" s="29"/>
    </row>
    <row r="526" spans="1:8" x14ac:dyDescent="0.35">
      <c r="A526" s="3"/>
      <c r="B526" s="4"/>
      <c r="C526" s="4"/>
      <c r="D526" s="26" t="s">
        <v>1015</v>
      </c>
      <c r="E526" s="67" t="s">
        <v>1016</v>
      </c>
      <c r="F526" s="26"/>
      <c r="G526" s="77"/>
      <c r="H526" s="29"/>
    </row>
    <row r="527" spans="1:8" ht="33.75" customHeight="1" x14ac:dyDescent="0.35">
      <c r="A527" s="3"/>
      <c r="B527" s="4"/>
      <c r="C527" s="4"/>
      <c r="D527" s="19" t="s">
        <v>1017</v>
      </c>
      <c r="E527" s="67" t="s">
        <v>1018</v>
      </c>
      <c r="F527" s="26"/>
      <c r="G527" s="14"/>
      <c r="H527" s="29"/>
    </row>
    <row r="528" spans="1:8" ht="41.25" customHeight="1" x14ac:dyDescent="0.35">
      <c r="A528" s="3" t="s">
        <v>1019</v>
      </c>
      <c r="B528" s="406" t="s">
        <v>1020</v>
      </c>
      <c r="C528" s="407"/>
      <c r="D528" s="407"/>
      <c r="E528" s="407"/>
      <c r="F528" s="407"/>
      <c r="G528" s="407"/>
      <c r="H528" s="408"/>
    </row>
    <row r="529" spans="1:8" ht="31" x14ac:dyDescent="0.35">
      <c r="A529" s="3" t="s">
        <v>1328</v>
      </c>
      <c r="B529" s="68"/>
      <c r="C529" s="4" t="s">
        <v>1021</v>
      </c>
      <c r="D529" s="19" t="s">
        <v>1022</v>
      </c>
      <c r="E529" s="30" t="s">
        <v>1023</v>
      </c>
      <c r="F529" s="19"/>
      <c r="G529" s="38"/>
      <c r="H529" s="29"/>
    </row>
    <row r="530" spans="1:8" ht="29" x14ac:dyDescent="0.35">
      <c r="A530" s="3"/>
      <c r="B530" s="4"/>
      <c r="C530" s="4"/>
      <c r="D530" s="19" t="s">
        <v>1024</v>
      </c>
      <c r="E530" s="30" t="s">
        <v>1025</v>
      </c>
      <c r="F530" s="19"/>
      <c r="G530" s="14"/>
      <c r="H530" s="29"/>
    </row>
    <row r="531" spans="1:8" ht="54.75" customHeight="1" x14ac:dyDescent="0.35">
      <c r="A531" s="3"/>
      <c r="B531" s="4"/>
      <c r="D531" s="19" t="s">
        <v>1026</v>
      </c>
      <c r="F531" s="9"/>
      <c r="G531" s="29"/>
      <c r="H531" s="29"/>
    </row>
    <row r="532" spans="1:8" ht="16.25" customHeight="1" x14ac:dyDescent="0.35">
      <c r="A532" s="409" t="s">
        <v>1027</v>
      </c>
      <c r="B532" s="410"/>
      <c r="C532" s="410"/>
      <c r="D532" s="410"/>
      <c r="E532" s="410"/>
      <c r="F532" s="410"/>
      <c r="G532" s="410"/>
      <c r="H532" s="411"/>
    </row>
    <row r="533" spans="1:8" x14ac:dyDescent="0.35">
      <c r="A533" s="3" t="s">
        <v>1028</v>
      </c>
      <c r="B533" s="406" t="s">
        <v>1029</v>
      </c>
      <c r="C533" s="407"/>
      <c r="D533" s="407"/>
      <c r="E533" s="407"/>
      <c r="F533" s="407"/>
      <c r="G533" s="407"/>
      <c r="H533" s="408"/>
    </row>
    <row r="534" spans="1:8" ht="46.5" x14ac:dyDescent="0.35">
      <c r="A534" s="3" t="s">
        <v>1329</v>
      </c>
      <c r="B534" s="4"/>
      <c r="C534" s="4" t="s">
        <v>1030</v>
      </c>
      <c r="D534" s="26" t="s">
        <v>1060</v>
      </c>
      <c r="E534" s="26" t="s">
        <v>1061</v>
      </c>
      <c r="F534" s="78"/>
      <c r="G534" s="29"/>
      <c r="H534" s="29"/>
    </row>
    <row r="535" spans="1:8" ht="29" x14ac:dyDescent="0.35">
      <c r="A535" s="3"/>
      <c r="B535" s="4"/>
      <c r="C535" s="4"/>
      <c r="D535" s="26" t="s">
        <v>1062</v>
      </c>
      <c r="E535" s="26" t="s">
        <v>1061</v>
      </c>
      <c r="F535" s="14"/>
      <c r="G535" s="29"/>
      <c r="H535" s="29"/>
    </row>
    <row r="536" spans="1:8" ht="29" x14ac:dyDescent="0.35">
      <c r="A536" s="3"/>
      <c r="B536" s="4"/>
      <c r="C536" s="4"/>
      <c r="D536" s="19" t="s">
        <v>1063</v>
      </c>
      <c r="E536" s="19" t="s">
        <v>1064</v>
      </c>
      <c r="F536" s="14"/>
      <c r="G536" s="29"/>
      <c r="H536" s="29"/>
    </row>
    <row r="537" spans="1:8" x14ac:dyDescent="0.35">
      <c r="A537" s="3"/>
      <c r="B537" s="4"/>
      <c r="C537" s="4"/>
      <c r="D537" s="19" t="s">
        <v>1065</v>
      </c>
      <c r="E537" s="19"/>
      <c r="F537" s="14"/>
      <c r="G537" s="29"/>
      <c r="H537" s="105" t="s">
        <v>1066</v>
      </c>
    </row>
    <row r="538" spans="1:8" ht="46.5" x14ac:dyDescent="0.35">
      <c r="A538" s="3" t="s">
        <v>1330</v>
      </c>
      <c r="B538" s="4"/>
      <c r="C538" s="4" t="s">
        <v>1031</v>
      </c>
      <c r="D538" s="9" t="s">
        <v>1067</v>
      </c>
      <c r="E538" s="4" t="s">
        <v>1068</v>
      </c>
      <c r="F538" s="29"/>
      <c r="G538" s="29"/>
      <c r="H538" s="29"/>
    </row>
    <row r="539" spans="1:8" ht="46.5" x14ac:dyDescent="0.35">
      <c r="A539" s="3"/>
      <c r="B539" s="4"/>
      <c r="C539" s="4"/>
      <c r="D539" s="19" t="s">
        <v>1063</v>
      </c>
      <c r="E539" s="4" t="s">
        <v>1068</v>
      </c>
      <c r="F539" s="29"/>
      <c r="G539" s="29"/>
      <c r="H539" s="29"/>
    </row>
    <row r="540" spans="1:8" ht="46.5" x14ac:dyDescent="0.35">
      <c r="A540" s="3"/>
      <c r="B540" s="4"/>
      <c r="C540" s="4"/>
      <c r="D540" s="9" t="s">
        <v>1069</v>
      </c>
      <c r="E540" s="4" t="s">
        <v>1068</v>
      </c>
      <c r="F540" s="29"/>
      <c r="G540" s="29"/>
      <c r="H540" s="29"/>
    </row>
    <row r="541" spans="1:8" ht="46.5" x14ac:dyDescent="0.35">
      <c r="A541" s="3"/>
      <c r="B541" s="4"/>
      <c r="C541" s="4"/>
      <c r="D541" s="4" t="s">
        <v>1070</v>
      </c>
      <c r="E541" s="4" t="s">
        <v>1068</v>
      </c>
      <c r="F541" s="29"/>
      <c r="G541" s="29"/>
      <c r="H541" s="29"/>
    </row>
    <row r="542" spans="1:8" ht="46.5" x14ac:dyDescent="0.35">
      <c r="A542" s="3" t="s">
        <v>1331</v>
      </c>
      <c r="B542" s="4"/>
      <c r="C542" s="4" t="s">
        <v>1032</v>
      </c>
      <c r="D542" s="9"/>
      <c r="E542" s="9"/>
      <c r="F542" s="29"/>
      <c r="G542" s="29"/>
      <c r="H542" s="29"/>
    </row>
    <row r="543" spans="1:8" x14ac:dyDescent="0.35">
      <c r="A543" s="3" t="s">
        <v>1033</v>
      </c>
      <c r="B543" s="406" t="s">
        <v>1034</v>
      </c>
      <c r="C543" s="407"/>
      <c r="D543" s="407"/>
      <c r="E543" s="407"/>
      <c r="F543" s="407"/>
      <c r="G543" s="407"/>
      <c r="H543" s="408"/>
    </row>
    <row r="544" spans="1:8" ht="31" x14ac:dyDescent="0.35">
      <c r="A544" s="3" t="s">
        <v>1332</v>
      </c>
      <c r="B544" s="4"/>
      <c r="C544" s="4" t="s">
        <v>1035</v>
      </c>
      <c r="D544" s="9" t="s">
        <v>1071</v>
      </c>
      <c r="E544" s="4" t="s">
        <v>1072</v>
      </c>
      <c r="F544" s="29"/>
      <c r="G544" s="29"/>
      <c r="H544" s="29"/>
    </row>
    <row r="545" spans="1:8" ht="29" x14ac:dyDescent="0.35">
      <c r="A545" s="3"/>
      <c r="B545" s="4"/>
      <c r="C545" s="4"/>
      <c r="D545" s="19" t="s">
        <v>1073</v>
      </c>
      <c r="E545" s="19" t="s">
        <v>1074</v>
      </c>
      <c r="F545" s="29"/>
      <c r="G545" s="29"/>
      <c r="H545" s="29"/>
    </row>
    <row r="546" spans="1:8" ht="31" x14ac:dyDescent="0.35">
      <c r="A546" s="3"/>
      <c r="B546" s="4"/>
      <c r="C546" s="4"/>
      <c r="D546" s="4" t="s">
        <v>1075</v>
      </c>
      <c r="E546" s="9"/>
      <c r="F546" s="29"/>
      <c r="G546" s="29"/>
      <c r="H546" s="29"/>
    </row>
    <row r="547" spans="1:8" x14ac:dyDescent="0.35">
      <c r="A547" s="3"/>
      <c r="B547" s="4"/>
      <c r="C547" s="4"/>
      <c r="D547" s="4" t="s">
        <v>1076</v>
      </c>
      <c r="E547" s="9"/>
      <c r="F547" s="29"/>
      <c r="G547" s="29"/>
      <c r="H547" s="29"/>
    </row>
    <row r="548" spans="1:8" x14ac:dyDescent="0.35">
      <c r="A548" s="3"/>
      <c r="B548" s="4"/>
      <c r="C548" s="4"/>
      <c r="D548" s="9" t="s">
        <v>1077</v>
      </c>
      <c r="E548" s="9"/>
      <c r="F548" s="29"/>
      <c r="G548" s="29"/>
      <c r="H548" s="29"/>
    </row>
    <row r="549" spans="1:8" ht="46.5" x14ac:dyDescent="0.35">
      <c r="A549" s="3" t="s">
        <v>1333</v>
      </c>
      <c r="B549" s="4"/>
      <c r="C549" s="4" t="s">
        <v>1036</v>
      </c>
      <c r="D549" s="9" t="s">
        <v>1078</v>
      </c>
      <c r="E549" s="4" t="s">
        <v>1079</v>
      </c>
      <c r="F549" s="29"/>
      <c r="G549" s="29"/>
      <c r="H549" s="29"/>
    </row>
    <row r="550" spans="1:8" x14ac:dyDescent="0.35">
      <c r="A550" s="3"/>
      <c r="B550" s="4"/>
      <c r="C550" s="4"/>
      <c r="D550" s="4" t="s">
        <v>1080</v>
      </c>
      <c r="E550" s="4" t="s">
        <v>1079</v>
      </c>
      <c r="F550" s="29"/>
      <c r="G550" s="29"/>
      <c r="H550" s="29"/>
    </row>
    <row r="551" spans="1:8" x14ac:dyDescent="0.35">
      <c r="A551" s="3"/>
      <c r="B551" s="4"/>
      <c r="C551" s="4"/>
      <c r="D551" s="9" t="s">
        <v>1081</v>
      </c>
      <c r="E551" s="9"/>
      <c r="F551" s="29"/>
      <c r="G551" s="29"/>
      <c r="H551" s="29"/>
    </row>
    <row r="552" spans="1:8" ht="46.5" x14ac:dyDescent="0.35">
      <c r="A552" s="3" t="s">
        <v>1334</v>
      </c>
      <c r="B552" s="4"/>
      <c r="C552" s="4" t="s">
        <v>1037</v>
      </c>
      <c r="D552" s="9"/>
      <c r="E552" s="9"/>
      <c r="F552" s="29"/>
      <c r="G552" s="29"/>
      <c r="H552" s="29"/>
    </row>
    <row r="553" spans="1:8" x14ac:dyDescent="0.35">
      <c r="A553" s="3" t="s">
        <v>1038</v>
      </c>
      <c r="B553" s="406" t="s">
        <v>1039</v>
      </c>
      <c r="C553" s="407"/>
      <c r="D553" s="407"/>
      <c r="E553" s="407"/>
      <c r="F553" s="407"/>
      <c r="G553" s="407"/>
      <c r="H553" s="408"/>
    </row>
    <row r="554" spans="1:8" ht="31" x14ac:dyDescent="0.35">
      <c r="A554" s="3" t="s">
        <v>1335</v>
      </c>
      <c r="B554" s="4"/>
      <c r="C554" s="4" t="s">
        <v>1040</v>
      </c>
      <c r="D554" s="4" t="s">
        <v>1082</v>
      </c>
      <c r="E554" s="9"/>
      <c r="F554" s="29"/>
      <c r="G554" s="29"/>
      <c r="H554" s="29"/>
    </row>
    <row r="555" spans="1:8" x14ac:dyDescent="0.35">
      <c r="A555" s="3"/>
      <c r="B555" s="4"/>
      <c r="C555" s="4"/>
      <c r="D555" s="9" t="s">
        <v>1083</v>
      </c>
      <c r="E555" s="9"/>
      <c r="F555" s="29"/>
      <c r="G555" s="29"/>
      <c r="H555" s="29"/>
    </row>
    <row r="556" spans="1:8" ht="31" x14ac:dyDescent="0.35">
      <c r="A556" s="3"/>
      <c r="B556" s="4"/>
      <c r="C556" s="4"/>
      <c r="D556" s="4" t="s">
        <v>1084</v>
      </c>
      <c r="E556" s="9"/>
      <c r="F556" s="29"/>
      <c r="G556" s="29"/>
      <c r="H556" s="29"/>
    </row>
    <row r="557" spans="1:8" x14ac:dyDescent="0.35">
      <c r="A557" s="3"/>
      <c r="B557" s="4"/>
      <c r="C557" s="4"/>
      <c r="D557" s="4" t="s">
        <v>1085</v>
      </c>
      <c r="E557" s="9"/>
      <c r="F557" s="29"/>
      <c r="G557" s="29"/>
      <c r="H557" s="29"/>
    </row>
    <row r="558" spans="1:8" x14ac:dyDescent="0.35">
      <c r="A558" s="3"/>
      <c r="B558" s="4"/>
      <c r="C558" s="4"/>
      <c r="D558" s="4" t="s">
        <v>1086</v>
      </c>
      <c r="E558" s="9"/>
      <c r="F558" s="29"/>
      <c r="G558" s="29"/>
      <c r="H558" s="29"/>
    </row>
    <row r="559" spans="1:8" x14ac:dyDescent="0.35">
      <c r="A559" s="3"/>
      <c r="B559" s="4"/>
      <c r="C559" s="4"/>
      <c r="D559" s="4" t="s">
        <v>1087</v>
      </c>
      <c r="E559" s="9"/>
      <c r="F559" s="29"/>
      <c r="G559" s="29"/>
      <c r="H559" s="29"/>
    </row>
    <row r="560" spans="1:8" ht="46.5" x14ac:dyDescent="0.35">
      <c r="A560" s="3" t="s">
        <v>1336</v>
      </c>
      <c r="B560" s="4"/>
      <c r="C560" s="4" t="s">
        <v>1041</v>
      </c>
      <c r="D560" s="4" t="s">
        <v>1088</v>
      </c>
      <c r="E560" s="9"/>
      <c r="F560" s="29"/>
      <c r="G560" s="29"/>
      <c r="H560" s="29"/>
    </row>
    <row r="561" spans="1:8" ht="31" x14ac:dyDescent="0.35">
      <c r="A561" s="3"/>
      <c r="B561" s="4"/>
      <c r="C561" s="4"/>
      <c r="D561" s="4" t="s">
        <v>1089</v>
      </c>
      <c r="E561" s="9"/>
      <c r="F561" s="29"/>
      <c r="G561" s="29"/>
      <c r="H561" s="29"/>
    </row>
    <row r="562" spans="1:8" ht="31" x14ac:dyDescent="0.35">
      <c r="A562" s="3"/>
      <c r="B562" s="4"/>
      <c r="C562" s="4"/>
      <c r="D562" s="4" t="s">
        <v>1090</v>
      </c>
      <c r="E562" s="9"/>
      <c r="F562" s="29"/>
      <c r="G562" s="29"/>
      <c r="H562" s="29"/>
    </row>
    <row r="563" spans="1:8" ht="31" x14ac:dyDescent="0.35">
      <c r="A563" s="3"/>
      <c r="B563" s="4"/>
      <c r="C563" s="4"/>
      <c r="D563" s="4" t="s">
        <v>1091</v>
      </c>
      <c r="E563" s="9"/>
      <c r="F563" s="29"/>
      <c r="G563" s="29"/>
      <c r="H563" s="29"/>
    </row>
    <row r="564" spans="1:8" ht="46.5" x14ac:dyDescent="0.35">
      <c r="A564" s="3" t="s">
        <v>1337</v>
      </c>
      <c r="B564" s="4"/>
      <c r="C564" s="4" t="s">
        <v>1042</v>
      </c>
      <c r="D564" s="9"/>
      <c r="E564" s="9"/>
      <c r="F564" s="29"/>
      <c r="G564" s="29"/>
      <c r="H564" s="29"/>
    </row>
    <row r="565" spans="1:8" x14ac:dyDescent="0.35">
      <c r="A565" s="3" t="s">
        <v>1043</v>
      </c>
      <c r="B565" s="406" t="s">
        <v>1044</v>
      </c>
      <c r="C565" s="407"/>
      <c r="D565" s="407"/>
      <c r="E565" s="407"/>
      <c r="F565" s="407"/>
      <c r="G565" s="407"/>
      <c r="H565" s="408"/>
    </row>
    <row r="566" spans="1:8" ht="43.5" x14ac:dyDescent="0.35">
      <c r="A566" s="3" t="s">
        <v>1338</v>
      </c>
      <c r="B566" s="4"/>
      <c r="C566" s="4" t="s">
        <v>1092</v>
      </c>
      <c r="D566" s="26" t="s">
        <v>1045</v>
      </c>
      <c r="E566" s="26" t="s">
        <v>1046</v>
      </c>
      <c r="F566" s="29"/>
      <c r="G566" s="29"/>
      <c r="H566" s="29"/>
    </row>
    <row r="567" spans="1:8" ht="43.5" x14ac:dyDescent="0.35">
      <c r="A567" s="3"/>
      <c r="B567" s="4"/>
      <c r="C567" s="4"/>
      <c r="D567" s="26" t="s">
        <v>1047</v>
      </c>
      <c r="E567" s="26" t="s">
        <v>1046</v>
      </c>
      <c r="F567" s="29"/>
      <c r="G567" s="29"/>
      <c r="H567" s="29"/>
    </row>
    <row r="568" spans="1:8" ht="46.5" x14ac:dyDescent="0.35">
      <c r="A568" s="3" t="s">
        <v>1339</v>
      </c>
      <c r="B568" s="4"/>
      <c r="C568" s="4" t="s">
        <v>1048</v>
      </c>
      <c r="D568" s="4" t="s">
        <v>1093</v>
      </c>
      <c r="E568" s="9" t="s">
        <v>1094</v>
      </c>
      <c r="F568" s="29"/>
      <c r="G568" s="29"/>
      <c r="H568" s="29"/>
    </row>
    <row r="569" spans="1:8" ht="46.5" x14ac:dyDescent="0.35">
      <c r="A569" s="3" t="s">
        <v>1340</v>
      </c>
      <c r="B569" s="4"/>
      <c r="C569" s="4" t="s">
        <v>1049</v>
      </c>
      <c r="D569" s="9"/>
      <c r="E569" s="9"/>
      <c r="F569" s="29"/>
      <c r="G569" s="29"/>
      <c r="H569" s="29"/>
    </row>
    <row r="570" spans="1:8" ht="31.5" customHeight="1" x14ac:dyDescent="0.35">
      <c r="A570" s="3" t="s">
        <v>1050</v>
      </c>
      <c r="B570" s="406" t="s">
        <v>1051</v>
      </c>
      <c r="C570" s="407"/>
      <c r="D570" s="407"/>
      <c r="E570" s="407"/>
      <c r="F570" s="407"/>
      <c r="G570" s="407"/>
      <c r="H570" s="408"/>
    </row>
    <row r="571" spans="1:8" ht="29" x14ac:dyDescent="0.35">
      <c r="A571" s="3" t="s">
        <v>1341</v>
      </c>
      <c r="B571" s="4"/>
      <c r="C571" s="15" t="s">
        <v>1052</v>
      </c>
      <c r="D571" s="19" t="s">
        <v>1095</v>
      </c>
      <c r="E571" s="19" t="s">
        <v>1096</v>
      </c>
      <c r="F571" s="29"/>
      <c r="G571" s="29"/>
      <c r="H571" s="29"/>
    </row>
    <row r="572" spans="1:8" x14ac:dyDescent="0.35">
      <c r="A572" s="3"/>
      <c r="B572" s="4"/>
      <c r="C572" s="19"/>
      <c r="D572" s="19" t="s">
        <v>1097</v>
      </c>
      <c r="E572" s="19" t="s">
        <v>1098</v>
      </c>
      <c r="F572" s="29"/>
      <c r="G572" s="29"/>
      <c r="H572" s="29"/>
    </row>
    <row r="573" spans="1:8" x14ac:dyDescent="0.35">
      <c r="A573" s="3"/>
      <c r="B573" s="4"/>
      <c r="C573" s="4"/>
      <c r="D573" s="19" t="s">
        <v>1099</v>
      </c>
      <c r="E573" s="19"/>
      <c r="F573" s="29"/>
      <c r="G573" s="29"/>
      <c r="H573" s="29"/>
    </row>
    <row r="574" spans="1:8" ht="29" x14ac:dyDescent="0.35">
      <c r="A574" s="3" t="s">
        <v>1342</v>
      </c>
      <c r="B574" s="4"/>
      <c r="C574" s="15" t="s">
        <v>1053</v>
      </c>
      <c r="D574" s="19" t="s">
        <v>1100</v>
      </c>
      <c r="E574" s="19"/>
      <c r="F574" s="29"/>
      <c r="G574" s="29"/>
      <c r="H574" s="29"/>
    </row>
    <row r="575" spans="1:8" ht="29" x14ac:dyDescent="0.35">
      <c r="A575" s="3"/>
      <c r="B575" s="4"/>
      <c r="C575" s="19"/>
      <c r="D575" s="19" t="s">
        <v>1101</v>
      </c>
      <c r="E575" s="19" t="s">
        <v>1054</v>
      </c>
      <c r="F575" s="29"/>
      <c r="G575" s="29"/>
      <c r="H575" s="29"/>
    </row>
    <row r="576" spans="1:8" x14ac:dyDescent="0.35">
      <c r="A576" s="3"/>
      <c r="B576" s="4"/>
      <c r="C576" s="19"/>
      <c r="D576" s="19" t="s">
        <v>1102</v>
      </c>
      <c r="E576" s="19"/>
      <c r="F576" s="29"/>
      <c r="G576" s="29"/>
      <c r="H576" s="29"/>
    </row>
    <row r="577" spans="1:8" x14ac:dyDescent="0.35">
      <c r="A577" s="3"/>
      <c r="B577" s="4"/>
      <c r="C577" s="19"/>
      <c r="D577" s="19"/>
      <c r="E577" s="19"/>
      <c r="F577" s="29"/>
      <c r="G577" s="29"/>
      <c r="H577" s="29"/>
    </row>
  </sheetData>
  <mergeCells count="59">
    <mergeCell ref="A56:H56"/>
    <mergeCell ref="A1:H1"/>
    <mergeCell ref="A2:H2"/>
    <mergeCell ref="A4:H4"/>
    <mergeCell ref="B5:H5"/>
    <mergeCell ref="B52:H52"/>
    <mergeCell ref="A164:H164"/>
    <mergeCell ref="B57:H57"/>
    <mergeCell ref="B66:H66"/>
    <mergeCell ref="B74:H74"/>
    <mergeCell ref="B81:H81"/>
    <mergeCell ref="B87:H87"/>
    <mergeCell ref="A92:H92"/>
    <mergeCell ref="B93:H93"/>
    <mergeCell ref="B108:H108"/>
    <mergeCell ref="B115:H115"/>
    <mergeCell ref="B124:H124"/>
    <mergeCell ref="B159:H159"/>
    <mergeCell ref="B276:H276"/>
    <mergeCell ref="B165:H165"/>
    <mergeCell ref="B178:H178"/>
    <mergeCell ref="B190:H190"/>
    <mergeCell ref="B205:H205"/>
    <mergeCell ref="B225:H225"/>
    <mergeCell ref="A233:H233"/>
    <mergeCell ref="B234:H234"/>
    <mergeCell ref="B245:H245"/>
    <mergeCell ref="B252:H252"/>
    <mergeCell ref="B260:H260"/>
    <mergeCell ref="B267:H267"/>
    <mergeCell ref="A457:H457"/>
    <mergeCell ref="B281:H281"/>
    <mergeCell ref="B287:H287"/>
    <mergeCell ref="B311:H311"/>
    <mergeCell ref="B337:H337"/>
    <mergeCell ref="B361:H361"/>
    <mergeCell ref="B373:H373"/>
    <mergeCell ref="B397:H397"/>
    <mergeCell ref="B411:H411"/>
    <mergeCell ref="B414:H414"/>
    <mergeCell ref="B441:H441"/>
    <mergeCell ref="B455:H455"/>
    <mergeCell ref="A532:H532"/>
    <mergeCell ref="B458:H458"/>
    <mergeCell ref="B462:H462"/>
    <mergeCell ref="B467:H467"/>
    <mergeCell ref="B471:H471"/>
    <mergeCell ref="B476:H476"/>
    <mergeCell ref="A491:H491"/>
    <mergeCell ref="B492:H492"/>
    <mergeCell ref="B499:H499"/>
    <mergeCell ref="B504:H504"/>
    <mergeCell ref="B519:H519"/>
    <mergeCell ref="B528:H528"/>
    <mergeCell ref="B533:H533"/>
    <mergeCell ref="B543:H543"/>
    <mergeCell ref="B553:H553"/>
    <mergeCell ref="B565:H565"/>
    <mergeCell ref="B570:H570"/>
  </mergeCells>
  <conditionalFormatting sqref="D480">
    <cfRule type="duplicateValues" dxfId="3" priority="3"/>
  </conditionalFormatting>
  <conditionalFormatting sqref="D488 D485">
    <cfRule type="duplicateValues" dxfId="2" priority="4"/>
  </conditionalFormatting>
  <conditionalFormatting sqref="D490">
    <cfRule type="duplicateValues" dxfId="1" priority="1"/>
  </conditionalFormatting>
  <conditionalFormatting sqref="E480:F480">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General Details</vt:lpstr>
      <vt:lpstr>Ayushman Arogya Mandir</vt:lpstr>
      <vt:lpstr>Sheet1</vt:lpstr>
      <vt:lpstr>HWC-HSC _Standards</vt:lpstr>
      <vt:lpstr>HWC-HSC_ME</vt:lpstr>
      <vt:lpstr>'Ayushman Arogya Mandir'!Print_Area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Anand Yadav</cp:lastModifiedBy>
  <cp:lastPrinted>2020-08-28T06:27:46Z</cp:lastPrinted>
  <dcterms:created xsi:type="dcterms:W3CDTF">2019-12-16T09:40:54Z</dcterms:created>
  <dcterms:modified xsi:type="dcterms:W3CDTF">2024-12-06T07:43:25Z</dcterms:modified>
</cp:coreProperties>
</file>